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10056" activeTab="0"/>
  </bookViews>
  <sheets>
    <sheet name="1.StateTarge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<sst xmlns="http://schemas.openxmlformats.org/spreadsheetml/2006/main" count="66" uniqueCount="22">
  <si>
    <t>Scenario 1: Last Year's National Change carried forward</t>
  </si>
  <si>
    <t>PERCENT CHANGE</t>
  </si>
  <si>
    <t>National Medicare</t>
  </si>
  <si>
    <t>Maryland Medicare</t>
  </si>
  <si>
    <t>MD- US Difference</t>
  </si>
  <si>
    <t>Admissions</t>
  </si>
  <si>
    <t>Readmissions</t>
  </si>
  <si>
    <t>% Readmissions</t>
  </si>
  <si>
    <t>Percentage Point Change</t>
  </si>
  <si>
    <t>Percent Change in Rate of Readmits</t>
  </si>
  <si>
    <t>FY2010</t>
  </si>
  <si>
    <t>FY2011</t>
  </si>
  <si>
    <t>FY2012</t>
  </si>
  <si>
    <t>FY2013</t>
  </si>
  <si>
    <t>FY 2014</t>
  </si>
  <si>
    <t>CY 2014</t>
  </si>
  <si>
    <t>Scenario 1:</t>
  </si>
  <si>
    <t>PERCENTAGE POINT</t>
  </si>
  <si>
    <t>Scenario 2: 6% Reduction for MD StateTarget</t>
  </si>
  <si>
    <t>Assumption</t>
  </si>
  <si>
    <t>Result for Maryland</t>
  </si>
  <si>
    <t>TABLE 3.1: Alternative Modeling for State Readmission Targets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</si>
</sst>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10"/>
      <name val="Calibri"/>
      <family val="2"/>
    </font>
    <font>
      <sz val="18"/>
      <color indexed="10"/>
      <name val="Calibri"/>
      <family val="2"/>
    </font>
    <font>
      <sz val="18"/>
      <name val="Calibri"/>
      <family val="2"/>
    </font>
    <font>
      <b/>
      <sz val="18"/>
      <color indexed="8"/>
      <name val="Calibri"/>
      <family val="2"/>
    </font>
    <font>
      <b/>
      <sz val="20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sz val="18"/>
      <color theme="1"/>
      <name val="Calibri"/>
      <family val="2"/>
    </font>
    <font>
      <b/>
      <sz val="18"/>
      <color rgb="FFFF0000"/>
      <name val="Calibri"/>
      <family val="2"/>
    </font>
    <font>
      <sz val="18"/>
      <color rgb="FFFF0000"/>
      <name val="Calibri"/>
      <family val="2"/>
    </font>
    <font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8"/>
      <color theme="1"/>
      <name val="Calibri"/>
      <family val="2"/>
    </font>
    <font>
      <b/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Fill="1" applyBorder="1" applyAlignment="1">
      <alignment horizontal="center" wrapText="1"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 horizontal="center" wrapText="1"/>
    </xf>
    <xf numFmtId="0" fontId="46" fillId="0" borderId="14" xfId="0" applyFont="1" applyFill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10" xfId="0" applyFont="1" applyFill="1" applyBorder="1" applyAlignment="1">
      <alignment horizontal="center" wrapText="1"/>
    </xf>
    <xf numFmtId="0" fontId="46" fillId="0" borderId="16" xfId="0" applyFont="1" applyFill="1" applyBorder="1" applyAlignment="1">
      <alignment horizontal="center" wrapText="1"/>
    </xf>
    <xf numFmtId="0" fontId="47" fillId="0" borderId="17" xfId="0" applyFont="1" applyFill="1" applyBorder="1" applyAlignment="1">
      <alignment horizontal="center" wrapText="1"/>
    </xf>
    <xf numFmtId="3" fontId="46" fillId="0" borderId="14" xfId="0" applyNumberFormat="1" applyFont="1" applyBorder="1" applyAlignment="1">
      <alignment horizontal="right"/>
    </xf>
    <xf numFmtId="10" fontId="46" fillId="0" borderId="14" xfId="0" applyNumberFormat="1" applyFont="1" applyBorder="1" applyAlignment="1">
      <alignment horizontal="right"/>
    </xf>
    <xf numFmtId="0" fontId="46" fillId="33" borderId="14" xfId="0" applyFont="1" applyFill="1" applyBorder="1" applyAlignment="1">
      <alignment/>
    </xf>
    <xf numFmtId="3" fontId="46" fillId="0" borderId="18" xfId="0" applyNumberFormat="1" applyFont="1" applyBorder="1" applyAlignment="1">
      <alignment horizontal="right"/>
    </xf>
    <xf numFmtId="0" fontId="46" fillId="33" borderId="10" xfId="0" applyFont="1" applyFill="1" applyBorder="1" applyAlignment="1">
      <alignment/>
    </xf>
    <xf numFmtId="164" fontId="43" fillId="0" borderId="19" xfId="59" applyNumberFormat="1" applyFont="1" applyBorder="1" applyAlignment="1">
      <alignment/>
    </xf>
    <xf numFmtId="3" fontId="0" fillId="0" borderId="0" xfId="0" applyNumberFormat="1" applyAlignment="1">
      <alignment/>
    </xf>
    <xf numFmtId="10" fontId="46" fillId="0" borderId="10" xfId="0" applyNumberFormat="1" applyFont="1" applyBorder="1" applyAlignment="1">
      <alignment horizontal="right"/>
    </xf>
    <xf numFmtId="164" fontId="0" fillId="0" borderId="0" xfId="59" applyNumberFormat="1" applyFont="1" applyAlignment="1">
      <alignment/>
    </xf>
    <xf numFmtId="0" fontId="44" fillId="0" borderId="0" xfId="0" applyFont="1" applyBorder="1" applyAlignment="1">
      <alignment/>
    </xf>
    <xf numFmtId="3" fontId="46" fillId="0" borderId="0" xfId="0" applyNumberFormat="1" applyFont="1" applyBorder="1" applyAlignment="1">
      <alignment horizontal="right"/>
    </xf>
    <xf numFmtId="10" fontId="46" fillId="0" borderId="0" xfId="0" applyNumberFormat="1" applyFont="1" applyBorder="1" applyAlignment="1">
      <alignment horizontal="right"/>
    </xf>
    <xf numFmtId="164" fontId="43" fillId="0" borderId="19" xfId="0" applyNumberFormat="1" applyFont="1" applyBorder="1" applyAlignment="1">
      <alignment/>
    </xf>
    <xf numFmtId="0" fontId="46" fillId="0" borderId="20" xfId="0" applyFont="1" applyFill="1" applyBorder="1" applyAlignment="1">
      <alignment/>
    </xf>
    <xf numFmtId="3" fontId="43" fillId="0" borderId="21" xfId="0" applyNumberFormat="1" applyFont="1" applyBorder="1" applyAlignment="1">
      <alignment/>
    </xf>
    <xf numFmtId="165" fontId="43" fillId="0" borderId="22" xfId="42" applyNumberFormat="1" applyFont="1" applyBorder="1" applyAlignment="1">
      <alignment/>
    </xf>
    <xf numFmtId="10" fontId="43" fillId="0" borderId="22" xfId="0" applyNumberFormat="1" applyFont="1" applyBorder="1" applyAlignment="1">
      <alignment/>
    </xf>
    <xf numFmtId="10" fontId="22" fillId="0" borderId="22" xfId="0" applyNumberFormat="1" applyFont="1" applyFill="1" applyBorder="1" applyAlignment="1">
      <alignment/>
    </xf>
    <xf numFmtId="10" fontId="43" fillId="9" borderId="22" xfId="0" applyNumberFormat="1" applyFont="1" applyFill="1" applyBorder="1" applyAlignment="1">
      <alignment/>
    </xf>
    <xf numFmtId="3" fontId="43" fillId="0" borderId="22" xfId="0" applyNumberFormat="1" applyFont="1" applyBorder="1" applyAlignment="1">
      <alignment/>
    </xf>
    <xf numFmtId="10" fontId="43" fillId="0" borderId="22" xfId="59" applyNumberFormat="1" applyFont="1" applyBorder="1" applyAlignment="1">
      <alignment/>
    </xf>
    <xf numFmtId="10" fontId="43" fillId="34" borderId="23" xfId="0" applyNumberFormat="1" applyFont="1" applyFill="1" applyBorder="1" applyAlignment="1">
      <alignment/>
    </xf>
    <xf numFmtId="164" fontId="43" fillId="0" borderId="20" xfId="59" applyNumberFormat="1" applyFont="1" applyBorder="1" applyAlignment="1">
      <alignment/>
    </xf>
    <xf numFmtId="10" fontId="26" fillId="0" borderId="0" xfId="59" applyNumberFormat="1" applyFont="1" applyAlignment="1">
      <alignment/>
    </xf>
    <xf numFmtId="0" fontId="48" fillId="0" borderId="14" xfId="0" applyFont="1" applyFill="1" applyBorder="1" applyAlignment="1">
      <alignment/>
    </xf>
    <xf numFmtId="3" fontId="49" fillId="0" borderId="24" xfId="0" applyNumberFormat="1" applyFont="1" applyBorder="1" applyAlignment="1">
      <alignment/>
    </xf>
    <xf numFmtId="165" fontId="49" fillId="0" borderId="25" xfId="42" applyNumberFormat="1" applyFont="1" applyBorder="1" applyAlignment="1">
      <alignment/>
    </xf>
    <xf numFmtId="10" fontId="49" fillId="0" borderId="25" xfId="0" applyNumberFormat="1" applyFont="1" applyBorder="1" applyAlignment="1">
      <alignment/>
    </xf>
    <xf numFmtId="10" fontId="49" fillId="0" borderId="25" xfId="0" applyNumberFormat="1" applyFont="1" applyFill="1" applyBorder="1" applyAlignment="1">
      <alignment/>
    </xf>
    <xf numFmtId="3" fontId="49" fillId="0" borderId="25" xfId="0" applyNumberFormat="1" applyFont="1" applyBorder="1" applyAlignment="1">
      <alignment/>
    </xf>
    <xf numFmtId="10" fontId="49" fillId="0" borderId="26" xfId="0" applyNumberFormat="1" applyFont="1" applyFill="1" applyBorder="1" applyAlignment="1">
      <alignment/>
    </xf>
    <xf numFmtId="164" fontId="49" fillId="0" borderId="14" xfId="59" applyNumberFormat="1" applyFont="1" applyBorder="1" applyAlignment="1">
      <alignment/>
    </xf>
    <xf numFmtId="0" fontId="48" fillId="0" borderId="0" xfId="0" applyFont="1" applyFill="1" applyBorder="1" applyAlignment="1">
      <alignment/>
    </xf>
    <xf numFmtId="3" fontId="49" fillId="0" borderId="0" xfId="0" applyNumberFormat="1" applyFont="1" applyBorder="1" applyAlignment="1">
      <alignment/>
    </xf>
    <xf numFmtId="165" fontId="49" fillId="0" borderId="0" xfId="42" applyNumberFormat="1" applyFont="1" applyBorder="1" applyAlignment="1">
      <alignment/>
    </xf>
    <xf numFmtId="10" fontId="49" fillId="0" borderId="0" xfId="0" applyNumberFormat="1" applyFont="1" applyBorder="1" applyAlignment="1">
      <alignment/>
    </xf>
    <xf numFmtId="10" fontId="49" fillId="0" borderId="0" xfId="0" applyNumberFormat="1" applyFont="1" applyFill="1" applyBorder="1" applyAlignment="1">
      <alignment/>
    </xf>
    <xf numFmtId="164" fontId="49" fillId="0" borderId="0" xfId="59" applyNumberFormat="1" applyFont="1" applyBorder="1" applyAlignment="1">
      <alignment/>
    </xf>
    <xf numFmtId="0" fontId="46" fillId="0" borderId="0" xfId="0" applyFont="1" applyFill="1" applyBorder="1" applyAlignment="1">
      <alignment/>
    </xf>
    <xf numFmtId="3" fontId="43" fillId="0" borderId="0" xfId="0" applyNumberFormat="1" applyFont="1" applyBorder="1" applyAlignment="1">
      <alignment/>
    </xf>
    <xf numFmtId="165" fontId="43" fillId="0" borderId="0" xfId="42" applyNumberFormat="1" applyFont="1" applyBorder="1" applyAlignment="1">
      <alignment/>
    </xf>
    <xf numFmtId="10" fontId="43" fillId="0" borderId="0" xfId="0" applyNumberFormat="1" applyFont="1" applyBorder="1" applyAlignment="1">
      <alignment/>
    </xf>
    <xf numFmtId="10" fontId="43" fillId="0" borderId="0" xfId="0" applyNumberFormat="1" applyFont="1" applyFill="1" applyBorder="1" applyAlignment="1">
      <alignment/>
    </xf>
    <xf numFmtId="9" fontId="43" fillId="0" borderId="0" xfId="59" applyFont="1" applyAlignment="1">
      <alignment/>
    </xf>
    <xf numFmtId="0" fontId="43" fillId="0" borderId="0" xfId="0" applyFont="1" applyFill="1" applyAlignment="1">
      <alignment/>
    </xf>
    <xf numFmtId="10" fontId="43" fillId="0" borderId="0" xfId="59" applyNumberFormat="1" applyFont="1" applyFill="1" applyAlignment="1">
      <alignment/>
    </xf>
    <xf numFmtId="10" fontId="4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/>
    </xf>
    <xf numFmtId="10" fontId="43" fillId="0" borderId="19" xfId="59" applyNumberFormat="1" applyFont="1" applyBorder="1" applyAlignment="1">
      <alignment/>
    </xf>
    <xf numFmtId="10" fontId="22" fillId="0" borderId="14" xfId="0" applyNumberFormat="1" applyFont="1" applyBorder="1" applyAlignment="1">
      <alignment horizontal="right"/>
    </xf>
    <xf numFmtId="10" fontId="43" fillId="0" borderId="19" xfId="0" applyNumberFormat="1" applyFont="1" applyBorder="1" applyAlignment="1">
      <alignment/>
    </xf>
    <xf numFmtId="3" fontId="43" fillId="0" borderId="27" xfId="0" applyNumberFormat="1" applyFont="1" applyBorder="1" applyAlignment="1">
      <alignment/>
    </xf>
    <xf numFmtId="10" fontId="22" fillId="9" borderId="22" xfId="0" applyNumberFormat="1" applyFont="1" applyFill="1" applyBorder="1" applyAlignment="1">
      <alignment/>
    </xf>
    <xf numFmtId="10" fontId="43" fillId="0" borderId="22" xfId="0" applyNumberFormat="1" applyFont="1" applyFill="1" applyBorder="1" applyAlignment="1">
      <alignment/>
    </xf>
    <xf numFmtId="10" fontId="43" fillId="0" borderId="22" xfId="59" applyNumberFormat="1" applyFont="1" applyFill="1" applyBorder="1" applyAlignment="1">
      <alignment/>
    </xf>
    <xf numFmtId="10" fontId="43" fillId="34" borderId="23" xfId="59" applyNumberFormat="1" applyFont="1" applyFill="1" applyBorder="1" applyAlignment="1">
      <alignment/>
    </xf>
    <xf numFmtId="10" fontId="43" fillId="0" borderId="20" xfId="59" applyNumberFormat="1" applyFont="1" applyFill="1" applyBorder="1" applyAlignment="1">
      <alignment/>
    </xf>
    <xf numFmtId="3" fontId="49" fillId="0" borderId="28" xfId="0" applyNumberFormat="1" applyFont="1" applyBorder="1" applyAlignment="1">
      <alignment/>
    </xf>
    <xf numFmtId="10" fontId="49" fillId="0" borderId="26" xfId="59" applyNumberFormat="1" applyFont="1" applyFill="1" applyBorder="1" applyAlignment="1">
      <alignment/>
    </xf>
    <xf numFmtId="10" fontId="49" fillId="0" borderId="14" xfId="59" applyNumberFormat="1" applyFont="1" applyFill="1" applyBorder="1" applyAlignment="1">
      <alignment/>
    </xf>
    <xf numFmtId="10" fontId="43" fillId="0" borderId="0" xfId="59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46" fillId="0" borderId="29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6" fillId="0" borderId="18" xfId="0" applyFont="1" applyBorder="1" applyAlignment="1">
      <alignment horizontal="center" wrapText="1"/>
    </xf>
    <xf numFmtId="166" fontId="46" fillId="0" borderId="0" xfId="0" applyNumberFormat="1" applyFont="1" applyBorder="1" applyAlignment="1">
      <alignment horizontal="right"/>
    </xf>
    <xf numFmtId="10" fontId="43" fillId="34" borderId="22" xfId="0" applyNumberFormat="1" applyFont="1" applyFill="1" applyBorder="1" applyAlignment="1">
      <alignment/>
    </xf>
    <xf numFmtId="0" fontId="43" fillId="9" borderId="0" xfId="0" applyFont="1" applyFill="1" applyAlignment="1">
      <alignment/>
    </xf>
    <xf numFmtId="0" fontId="43" fillId="34" borderId="0" xfId="0" applyFont="1" applyFill="1" applyAlignment="1">
      <alignment/>
    </xf>
    <xf numFmtId="0" fontId="5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aiver%20Modeling\Work%20Groups\Performance%20Measurement\Meeting%20Materials\Feb%2028%20Mtg\Readmission%20One%20Year%20Medicare%20Target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edicare_Final"/>
      <sheetName val="Sheet1"/>
      <sheetName val="2,AllPayer_trends"/>
      <sheetName val="3.AllPayerrates"/>
      <sheetName val="Medicare-All Payer FY10-13 Chan"/>
      <sheetName val="Sheet2"/>
      <sheetName val="NEXT HOSP CMS"/>
      <sheetName val="AllPayerMedicare3Year"/>
      <sheetName val="AllPayerMedicareFy13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3"/>
  <sheetViews>
    <sheetView tabSelected="1" zoomScale="50" zoomScaleNormal="50" zoomScalePageLayoutView="0" workbookViewId="0" topLeftCell="A1">
      <selection activeCell="E47" sqref="E47"/>
    </sheetView>
  </sheetViews>
  <sheetFormatPr defaultColWidth="9.140625" defaultRowHeight="15"/>
  <cols>
    <col min="1" max="1" width="25.28125" style="0" customWidth="1"/>
    <col min="2" max="2" width="20.00390625" style="0" customWidth="1"/>
    <col min="3" max="3" width="21.28125" style="0" customWidth="1"/>
    <col min="4" max="4" width="23.140625" style="0" customWidth="1"/>
    <col min="5" max="5" width="24.7109375" style="0" customWidth="1"/>
    <col min="6" max="6" width="30.57421875" style="0" customWidth="1"/>
    <col min="7" max="7" width="25.8515625" style="0" customWidth="1"/>
    <col min="8" max="8" width="25.7109375" style="0" customWidth="1"/>
    <col min="9" max="9" width="23.57421875" style="0" customWidth="1"/>
    <col min="10" max="10" width="28.28125" style="0" customWidth="1"/>
    <col min="11" max="11" width="20.28125" style="0" customWidth="1"/>
    <col min="12" max="12" width="20.421875" style="0" customWidth="1"/>
    <col min="13" max="13" width="10.28125" style="0" customWidth="1"/>
  </cols>
  <sheetData>
    <row r="2" ht="39" customHeight="1">
      <c r="A2" s="87" t="s">
        <v>21</v>
      </c>
    </row>
    <row r="3" spans="1:12" ht="25.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4" thickBot="1">
      <c r="A4" s="3" t="s">
        <v>1</v>
      </c>
      <c r="B4" s="4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4" thickBot="1">
      <c r="A5" s="5"/>
      <c r="B5" s="6" t="s">
        <v>2</v>
      </c>
      <c r="C5" s="7"/>
      <c r="D5" s="7"/>
      <c r="E5" s="7"/>
      <c r="F5" s="7"/>
      <c r="G5" s="6" t="s">
        <v>3</v>
      </c>
      <c r="H5" s="7"/>
      <c r="I5" s="7"/>
      <c r="J5" s="7"/>
      <c r="K5" s="7"/>
      <c r="L5" s="8" t="s">
        <v>4</v>
      </c>
    </row>
    <row r="6" spans="1:13" ht="68.25" customHeight="1" thickBot="1">
      <c r="A6" s="9"/>
      <c r="B6" s="10" t="s">
        <v>5</v>
      </c>
      <c r="C6" s="10" t="s">
        <v>6</v>
      </c>
      <c r="D6" s="10" t="s">
        <v>7</v>
      </c>
      <c r="E6" s="10" t="s">
        <v>8</v>
      </c>
      <c r="F6" s="11" t="s">
        <v>9</v>
      </c>
      <c r="G6" s="12" t="s">
        <v>5</v>
      </c>
      <c r="H6" s="13" t="s">
        <v>6</v>
      </c>
      <c r="I6" s="13" t="s">
        <v>7</v>
      </c>
      <c r="J6" s="13" t="s">
        <v>8</v>
      </c>
      <c r="K6" s="14" t="s">
        <v>9</v>
      </c>
      <c r="L6" s="15"/>
      <c r="M6" s="16"/>
    </row>
    <row r="7" spans="1:15" ht="24" thickBot="1">
      <c r="A7" s="9" t="s">
        <v>10</v>
      </c>
      <c r="B7" s="17">
        <v>11043196</v>
      </c>
      <c r="C7" s="17">
        <v>2049473</v>
      </c>
      <c r="D7" s="18">
        <v>0.1856</v>
      </c>
      <c r="E7" s="19"/>
      <c r="F7" s="19"/>
      <c r="G7" s="20">
        <v>253320</v>
      </c>
      <c r="H7" s="17">
        <v>54019</v>
      </c>
      <c r="I7" s="18">
        <v>0.2132</v>
      </c>
      <c r="J7" s="19"/>
      <c r="K7" s="21"/>
      <c r="L7" s="22">
        <f>I7/D7-1</f>
        <v>0.1487068965517242</v>
      </c>
      <c r="M7" s="23"/>
      <c r="O7" s="23"/>
    </row>
    <row r="8" spans="1:16" ht="24" thickBot="1">
      <c r="A8" s="9" t="s">
        <v>11</v>
      </c>
      <c r="B8" s="17">
        <v>11129694</v>
      </c>
      <c r="C8" s="17">
        <v>2070250</v>
      </c>
      <c r="D8" s="18">
        <v>0.186</v>
      </c>
      <c r="E8" s="18">
        <f>D8-D7</f>
        <v>0.00040000000000001146</v>
      </c>
      <c r="F8" s="18">
        <f>D8/D7-1</f>
        <v>0.0021551724137931494</v>
      </c>
      <c r="G8" s="20">
        <v>248731</v>
      </c>
      <c r="H8" s="17">
        <v>52032</v>
      </c>
      <c r="I8" s="18">
        <v>0.2092</v>
      </c>
      <c r="J8" s="18">
        <f>I8-I7</f>
        <v>-0.0040000000000000036</v>
      </c>
      <c r="K8" s="24">
        <f>I8/I7-1</f>
        <v>-0.018761726078799223</v>
      </c>
      <c r="L8" s="22">
        <f>I8/D8-1</f>
        <v>0.12473118279569895</v>
      </c>
      <c r="M8" s="23"/>
      <c r="N8" s="25"/>
      <c r="O8" s="23"/>
      <c r="P8" s="25"/>
    </row>
    <row r="9" spans="1:16" ht="24" thickBot="1">
      <c r="A9" s="9" t="s">
        <v>12</v>
      </c>
      <c r="B9" s="17">
        <v>10857862</v>
      </c>
      <c r="C9" s="17">
        <v>1991886</v>
      </c>
      <c r="D9" s="18">
        <v>0.1835</v>
      </c>
      <c r="E9" s="18">
        <f>D9-D8</f>
        <v>-0.0025000000000000022</v>
      </c>
      <c r="F9" s="18">
        <f>D9/D8-1</f>
        <v>-0.013440860215053752</v>
      </c>
      <c r="G9" s="20">
        <v>241681</v>
      </c>
      <c r="H9" s="17">
        <v>49100</v>
      </c>
      <c r="I9" s="18">
        <v>0.2032</v>
      </c>
      <c r="J9" s="18">
        <f>I9-I8</f>
        <v>-0.006000000000000005</v>
      </c>
      <c r="K9" s="24">
        <f>I9/I8-1</f>
        <v>-0.028680688336520155</v>
      </c>
      <c r="L9" s="22">
        <f>I9/D9-1</f>
        <v>0.10735694822888275</v>
      </c>
      <c r="M9" s="23"/>
      <c r="N9" s="25"/>
      <c r="O9" s="23"/>
      <c r="P9" s="25"/>
    </row>
    <row r="10" spans="1:16" ht="24" thickBot="1">
      <c r="A10" s="5" t="s">
        <v>13</v>
      </c>
      <c r="B10" s="17">
        <v>10458098</v>
      </c>
      <c r="C10" s="17">
        <v>1847036</v>
      </c>
      <c r="D10" s="18">
        <v>0.1766</v>
      </c>
      <c r="E10" s="18">
        <f>D10-D9</f>
        <v>-0.0068999999999999895</v>
      </c>
      <c r="F10" s="18">
        <f>D10/D9-1</f>
        <v>-0.03760217983651215</v>
      </c>
      <c r="G10" s="20">
        <v>235532</v>
      </c>
      <c r="H10" s="17">
        <v>45244</v>
      </c>
      <c r="I10" s="18">
        <v>0.1921</v>
      </c>
      <c r="J10" s="18">
        <f>I10-I9</f>
        <v>-0.011099999999999999</v>
      </c>
      <c r="K10" s="24">
        <f>I10/I9-1</f>
        <v>-0.05462598425196852</v>
      </c>
      <c r="L10" s="22">
        <f>I10/D10-1</f>
        <v>0.08776896942242352</v>
      </c>
      <c r="M10" s="23"/>
      <c r="N10" s="25"/>
      <c r="O10" s="23"/>
      <c r="P10" s="25"/>
    </row>
    <row r="11" spans="1:12" ht="24" thickBot="1">
      <c r="A11" s="26"/>
      <c r="B11" s="27"/>
      <c r="C11" s="27"/>
      <c r="D11" s="28"/>
      <c r="E11" s="28"/>
      <c r="F11" s="28"/>
      <c r="G11" s="27"/>
      <c r="H11" s="27"/>
      <c r="I11" s="28"/>
      <c r="J11" s="28"/>
      <c r="K11" s="28"/>
      <c r="L11" s="29"/>
    </row>
    <row r="12" spans="1:13" ht="24" thickBot="1">
      <c r="A12" s="30" t="s">
        <v>14</v>
      </c>
      <c r="B12" s="31"/>
      <c r="C12" s="32"/>
      <c r="D12" s="33">
        <f>D10*(1+F12)</f>
        <v>0.16995945504087195</v>
      </c>
      <c r="E12" s="34">
        <f>D12-D10</f>
        <v>-0.006640544959128053</v>
      </c>
      <c r="F12" s="35">
        <f>F10</f>
        <v>-0.03760217983651215</v>
      </c>
      <c r="G12" s="36"/>
      <c r="H12" s="32"/>
      <c r="I12" s="33">
        <f>I10*(1+K12)</f>
        <v>0.18161704797133196</v>
      </c>
      <c r="J12" s="37">
        <f>I12-I10</f>
        <v>-0.01048295202866803</v>
      </c>
      <c r="K12" s="38">
        <f>-(($I$10/$D$10)^(1/5)-1)+F12</f>
        <v>-0.05457028645844886</v>
      </c>
      <c r="L12" s="39">
        <f>I12/D12-1</f>
        <v>0.06859043486375382</v>
      </c>
      <c r="M12" s="40"/>
    </row>
    <row r="13" spans="1:12" ht="24" thickBot="1">
      <c r="A13" s="41" t="s">
        <v>15</v>
      </c>
      <c r="B13" s="42"/>
      <c r="C13" s="43"/>
      <c r="D13" s="44">
        <f>D10*(1+F13)</f>
        <v>0.16663918256130794</v>
      </c>
      <c r="E13" s="45">
        <f>E12+E12/2</f>
        <v>-0.00996081743869208</v>
      </c>
      <c r="F13" s="44">
        <f>F12+F12/2</f>
        <v>-0.056403269754768226</v>
      </c>
      <c r="G13" s="46"/>
      <c r="H13" s="43"/>
      <c r="I13" s="44">
        <f>I10*(1+K13)</f>
        <v>0.17637557195699796</v>
      </c>
      <c r="J13" s="45">
        <f>J12+J12/2</f>
        <v>-0.015724428043002045</v>
      </c>
      <c r="K13" s="47">
        <f>K12+(K12/2)</f>
        <v>-0.08185542968767329</v>
      </c>
      <c r="L13" s="48">
        <f>I13/D13-1</f>
        <v>0.05842797141727418</v>
      </c>
    </row>
    <row r="14" spans="1:12" ht="23.25">
      <c r="A14" s="49"/>
      <c r="B14" s="50"/>
      <c r="C14" s="51"/>
      <c r="D14" s="52"/>
      <c r="E14" s="53"/>
      <c r="F14" s="52"/>
      <c r="G14" s="50"/>
      <c r="H14" s="51"/>
      <c r="I14" s="52"/>
      <c r="J14" s="53"/>
      <c r="K14" s="53"/>
      <c r="L14" s="54"/>
    </row>
    <row r="15" spans="1:12" s="64" customFormat="1" ht="23.25">
      <c r="A15" s="49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0"/>
    </row>
    <row r="16" spans="1:12" s="64" customFormat="1" ht="25.5">
      <c r="A16" s="65" t="s">
        <v>16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0"/>
    </row>
    <row r="17" spans="1:12" s="64" customFormat="1" ht="24" thickBot="1">
      <c r="A17" s="3" t="s">
        <v>17</v>
      </c>
      <c r="C17" s="2"/>
      <c r="D17" s="61"/>
      <c r="E17" s="61"/>
      <c r="F17" s="61"/>
      <c r="G17" s="61"/>
      <c r="H17" s="61"/>
      <c r="I17" s="61"/>
      <c r="J17" s="61"/>
      <c r="K17" s="2"/>
      <c r="L17" s="61"/>
    </row>
    <row r="18" spans="1:12" ht="24" thickBot="1">
      <c r="A18" s="5"/>
      <c r="B18" s="6" t="s">
        <v>2</v>
      </c>
      <c r="C18" s="7"/>
      <c r="D18" s="7"/>
      <c r="E18" s="7"/>
      <c r="F18" s="7"/>
      <c r="G18" s="6" t="s">
        <v>3</v>
      </c>
      <c r="H18" s="7"/>
      <c r="I18" s="7"/>
      <c r="J18" s="7"/>
      <c r="K18" s="7"/>
      <c r="L18" s="8" t="s">
        <v>4</v>
      </c>
    </row>
    <row r="19" spans="1:12" ht="72.75" customHeight="1" thickBot="1">
      <c r="A19" s="9"/>
      <c r="B19" s="10" t="s">
        <v>5</v>
      </c>
      <c r="C19" s="10" t="s">
        <v>6</v>
      </c>
      <c r="D19" s="10" t="s">
        <v>7</v>
      </c>
      <c r="E19" s="10" t="s">
        <v>8</v>
      </c>
      <c r="F19" s="11" t="s">
        <v>9</v>
      </c>
      <c r="G19" s="12" t="s">
        <v>5</v>
      </c>
      <c r="H19" s="13" t="s">
        <v>6</v>
      </c>
      <c r="I19" s="13" t="s">
        <v>7</v>
      </c>
      <c r="J19" s="13" t="s">
        <v>8</v>
      </c>
      <c r="K19" s="14" t="s">
        <v>9</v>
      </c>
      <c r="L19" s="15"/>
    </row>
    <row r="20" spans="1:12" ht="24" thickBot="1">
      <c r="A20" s="9" t="s">
        <v>10</v>
      </c>
      <c r="B20" s="17">
        <v>11043196</v>
      </c>
      <c r="C20" s="17">
        <v>2049473</v>
      </c>
      <c r="D20" s="18">
        <v>0.1856</v>
      </c>
      <c r="E20" s="19"/>
      <c r="F20" s="19"/>
      <c r="G20" s="20">
        <v>253320</v>
      </c>
      <c r="H20" s="17">
        <v>54019</v>
      </c>
      <c r="I20" s="18">
        <v>0.2132</v>
      </c>
      <c r="J20" s="19"/>
      <c r="K20" s="21"/>
      <c r="L20" s="66">
        <f>I20-D20</f>
        <v>0.027600000000000013</v>
      </c>
    </row>
    <row r="21" spans="1:12" ht="24" thickBot="1">
      <c r="A21" s="9" t="s">
        <v>11</v>
      </c>
      <c r="B21" s="17">
        <v>11129694</v>
      </c>
      <c r="C21" s="17">
        <v>2070250</v>
      </c>
      <c r="D21" s="18">
        <v>0.186</v>
      </c>
      <c r="E21" s="18">
        <f>D21-D20</f>
        <v>0.00040000000000001146</v>
      </c>
      <c r="F21" s="18">
        <f>D21/D20-1</f>
        <v>0.0021551724137931494</v>
      </c>
      <c r="G21" s="20">
        <v>248731</v>
      </c>
      <c r="H21" s="17">
        <v>52032</v>
      </c>
      <c r="I21" s="18">
        <v>0.2092</v>
      </c>
      <c r="J21" s="18">
        <f>I21-I20</f>
        <v>-0.0040000000000000036</v>
      </c>
      <c r="K21" s="24">
        <f>I21/I20-1</f>
        <v>-0.018761726078799223</v>
      </c>
      <c r="L21" s="66">
        <f>I21-D21</f>
        <v>0.0232</v>
      </c>
    </row>
    <row r="22" spans="1:12" ht="24" thickBot="1">
      <c r="A22" s="9" t="s">
        <v>12</v>
      </c>
      <c r="B22" s="17">
        <v>10857862</v>
      </c>
      <c r="C22" s="17">
        <v>1991886</v>
      </c>
      <c r="D22" s="18">
        <v>0.1835</v>
      </c>
      <c r="E22" s="18">
        <f>D22-D21</f>
        <v>-0.0025000000000000022</v>
      </c>
      <c r="F22" s="18">
        <f>D22/D21-1</f>
        <v>-0.013440860215053752</v>
      </c>
      <c r="G22" s="20">
        <v>241681</v>
      </c>
      <c r="H22" s="17">
        <v>49100</v>
      </c>
      <c r="I22" s="18">
        <v>0.2032</v>
      </c>
      <c r="J22" s="18">
        <f>I22-I21</f>
        <v>-0.006000000000000005</v>
      </c>
      <c r="K22" s="24">
        <f>I22/I21-1</f>
        <v>-0.028680688336520155</v>
      </c>
      <c r="L22" s="66">
        <f>I22-D22</f>
        <v>0.019699999999999995</v>
      </c>
    </row>
    <row r="23" spans="1:12" ht="24" thickBot="1">
      <c r="A23" s="5" t="s">
        <v>13</v>
      </c>
      <c r="B23" s="17">
        <v>10458098</v>
      </c>
      <c r="C23" s="17">
        <v>1847036</v>
      </c>
      <c r="D23" s="67">
        <v>0.1766</v>
      </c>
      <c r="E23" s="18">
        <f>D23-D22</f>
        <v>-0.0068999999999999895</v>
      </c>
      <c r="F23" s="18">
        <f>D23/D22-1</f>
        <v>-0.03760217983651215</v>
      </c>
      <c r="G23" s="20">
        <v>235532</v>
      </c>
      <c r="H23" s="17">
        <v>45244</v>
      </c>
      <c r="I23" s="67">
        <v>0.1921</v>
      </c>
      <c r="J23" s="18">
        <f>I23-I22</f>
        <v>-0.011099999999999999</v>
      </c>
      <c r="K23" s="24">
        <f>I23/I22-1</f>
        <v>-0.05462598425196852</v>
      </c>
      <c r="L23" s="66">
        <f>I23-D23</f>
        <v>0.015499999999999986</v>
      </c>
    </row>
    <row r="24" spans="1:12" ht="24" thickBot="1">
      <c r="A24" s="26"/>
      <c r="B24" s="27"/>
      <c r="C24" s="27"/>
      <c r="D24" s="28"/>
      <c r="E24" s="28"/>
      <c r="F24" s="28"/>
      <c r="G24" s="27"/>
      <c r="H24" s="27"/>
      <c r="I24" s="28"/>
      <c r="J24" s="28"/>
      <c r="K24" s="28"/>
      <c r="L24" s="68"/>
    </row>
    <row r="25" spans="1:12" ht="24" thickBot="1">
      <c r="A25" s="30" t="s">
        <v>14</v>
      </c>
      <c r="B25" s="69"/>
      <c r="C25" s="32"/>
      <c r="D25" s="33">
        <f>D23+E25</f>
        <v>0.16970000000000002</v>
      </c>
      <c r="E25" s="70">
        <f>E23</f>
        <v>-0.0068999999999999895</v>
      </c>
      <c r="F25" s="71">
        <f>D25/D23-1</f>
        <v>-0.03907134767836917</v>
      </c>
      <c r="G25" s="36"/>
      <c r="H25" s="32"/>
      <c r="I25" s="33">
        <f>I23+J25</f>
        <v>0.1821</v>
      </c>
      <c r="J25" s="72">
        <f>-($I$23-$D$23)/5+$E$25</f>
        <v>-0.009999999999999986</v>
      </c>
      <c r="K25" s="73">
        <f>I25/I23-1</f>
        <v>-0.05205622071837579</v>
      </c>
      <c r="L25" s="74">
        <f>I25-D25</f>
        <v>0.012399999999999994</v>
      </c>
    </row>
    <row r="26" spans="1:12" ht="24" thickBot="1">
      <c r="A26" s="41" t="s">
        <v>15</v>
      </c>
      <c r="B26" s="75"/>
      <c r="C26" s="43"/>
      <c r="D26" s="44">
        <f>D23*(1+F26)</f>
        <v>0.16625</v>
      </c>
      <c r="E26" s="45">
        <f>E25+E25/2</f>
        <v>-0.010349999999999984</v>
      </c>
      <c r="F26" s="44">
        <f>F25+F25/2</f>
        <v>-0.05860702151755376</v>
      </c>
      <c r="G26" s="46"/>
      <c r="H26" s="43"/>
      <c r="I26" s="44">
        <f>I23+J26</f>
        <v>0.1771</v>
      </c>
      <c r="J26" s="45">
        <f>J25+J25/2</f>
        <v>-0.014999999999999979</v>
      </c>
      <c r="K26" s="76">
        <f>I26/I23-1</f>
        <v>-0.07808433107756374</v>
      </c>
      <c r="L26" s="77">
        <f>I26-D26</f>
        <v>0.010849999999999999</v>
      </c>
    </row>
    <row r="27" spans="1:12" ht="23.25">
      <c r="A27" s="55"/>
      <c r="B27" s="56"/>
      <c r="C27" s="57"/>
      <c r="D27" s="58"/>
      <c r="E27" s="59"/>
      <c r="F27" s="58"/>
      <c r="G27" s="56"/>
      <c r="H27" s="57"/>
      <c r="I27" s="58"/>
      <c r="J27" s="59"/>
      <c r="K27" s="78"/>
      <c r="L27" s="2"/>
    </row>
    <row r="28" spans="1:12" ht="23.25">
      <c r="A28" s="55"/>
      <c r="B28" s="61"/>
      <c r="C28" s="61"/>
      <c r="D28" s="61"/>
      <c r="E28" s="61"/>
      <c r="F28" s="61"/>
      <c r="G28" s="61"/>
      <c r="H28" s="61"/>
      <c r="I28" s="62"/>
      <c r="J28" s="63"/>
      <c r="K28" s="62"/>
      <c r="L28" s="2"/>
    </row>
    <row r="29" spans="1:12" ht="25.5">
      <c r="A29" s="1" t="s">
        <v>18</v>
      </c>
      <c r="B29" s="2"/>
      <c r="C29" s="61"/>
      <c r="D29" s="61"/>
      <c r="E29" s="61"/>
      <c r="F29" s="61"/>
      <c r="G29" s="61"/>
      <c r="H29" s="61"/>
      <c r="I29" s="62"/>
      <c r="J29" s="61"/>
      <c r="K29" s="62"/>
      <c r="L29" s="2"/>
    </row>
    <row r="30" spans="1:12" s="64" customFormat="1" ht="24" thickBot="1">
      <c r="A30" s="79" t="s">
        <v>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61"/>
    </row>
    <row r="31" spans="1:12" s="64" customFormat="1" ht="24" thickBot="1">
      <c r="A31" s="5"/>
      <c r="B31" s="6" t="s">
        <v>2</v>
      </c>
      <c r="C31" s="7"/>
      <c r="D31" s="7"/>
      <c r="E31" s="7"/>
      <c r="F31" s="7"/>
      <c r="G31" s="80" t="s">
        <v>3</v>
      </c>
      <c r="H31" s="81"/>
      <c r="I31" s="81"/>
      <c r="J31" s="81"/>
      <c r="K31" s="81"/>
      <c r="L31" s="8" t="s">
        <v>4</v>
      </c>
    </row>
    <row r="32" spans="1:12" s="64" customFormat="1" ht="65.25" customHeight="1" thickBot="1">
      <c r="A32" s="9"/>
      <c r="B32" s="10" t="s">
        <v>5</v>
      </c>
      <c r="C32" s="10" t="s">
        <v>6</v>
      </c>
      <c r="D32" s="10" t="s">
        <v>7</v>
      </c>
      <c r="E32" s="10" t="s">
        <v>8</v>
      </c>
      <c r="F32" s="11" t="s">
        <v>9</v>
      </c>
      <c r="G32" s="82" t="s">
        <v>5</v>
      </c>
      <c r="H32" s="10" t="s">
        <v>6</v>
      </c>
      <c r="I32" s="10" t="s">
        <v>7</v>
      </c>
      <c r="J32" s="10" t="s">
        <v>8</v>
      </c>
      <c r="K32" s="11" t="s">
        <v>9</v>
      </c>
      <c r="L32" s="15"/>
    </row>
    <row r="33" spans="1:12" ht="24" thickBot="1">
      <c r="A33" s="9" t="s">
        <v>10</v>
      </c>
      <c r="B33" s="17">
        <v>11043196</v>
      </c>
      <c r="C33" s="17">
        <v>2049473</v>
      </c>
      <c r="D33" s="18">
        <v>0.1856</v>
      </c>
      <c r="E33" s="19"/>
      <c r="F33" s="19"/>
      <c r="G33" s="20">
        <v>253320</v>
      </c>
      <c r="H33" s="17">
        <v>54019</v>
      </c>
      <c r="I33" s="18">
        <v>0.2132</v>
      </c>
      <c r="J33" s="19"/>
      <c r="K33" s="19"/>
      <c r="L33" s="22">
        <f>I33/D33-1</f>
        <v>0.1487068965517242</v>
      </c>
    </row>
    <row r="34" spans="1:12" ht="24" thickBot="1">
      <c r="A34" s="9" t="s">
        <v>11</v>
      </c>
      <c r="B34" s="17">
        <v>11129694</v>
      </c>
      <c r="C34" s="17">
        <v>2070250</v>
      </c>
      <c r="D34" s="18">
        <v>0.186</v>
      </c>
      <c r="E34" s="18">
        <f>D34-D33</f>
        <v>0.00040000000000001146</v>
      </c>
      <c r="F34" s="18">
        <f>D34/D33-1</f>
        <v>0.0021551724137931494</v>
      </c>
      <c r="G34" s="20">
        <v>248731</v>
      </c>
      <c r="H34" s="17">
        <v>52032</v>
      </c>
      <c r="I34" s="18">
        <v>0.2092</v>
      </c>
      <c r="J34" s="18">
        <f>I34-I33</f>
        <v>-0.0040000000000000036</v>
      </c>
      <c r="K34" s="18">
        <f>I34/I33-1</f>
        <v>-0.018761726078799223</v>
      </c>
      <c r="L34" s="22">
        <f>I34/D34-1</f>
        <v>0.12473118279569895</v>
      </c>
    </row>
    <row r="35" spans="1:12" ht="24" thickBot="1">
      <c r="A35" s="9" t="s">
        <v>12</v>
      </c>
      <c r="B35" s="17">
        <v>10857862</v>
      </c>
      <c r="C35" s="17">
        <v>1991886</v>
      </c>
      <c r="D35" s="18">
        <v>0.1835</v>
      </c>
      <c r="E35" s="18">
        <f>D35-D34</f>
        <v>-0.0025000000000000022</v>
      </c>
      <c r="F35" s="18">
        <f>D35/D34-1</f>
        <v>-0.013440860215053752</v>
      </c>
      <c r="G35" s="20">
        <v>241681</v>
      </c>
      <c r="H35" s="17">
        <v>49100</v>
      </c>
      <c r="I35" s="18">
        <v>0.2032</v>
      </c>
      <c r="J35" s="18">
        <f>I35-I34</f>
        <v>-0.006000000000000005</v>
      </c>
      <c r="K35" s="18">
        <f>I35/I34-1</f>
        <v>-0.028680688336520155</v>
      </c>
      <c r="L35" s="22">
        <f>I35/D35-1</f>
        <v>0.10735694822888275</v>
      </c>
    </row>
    <row r="36" spans="1:12" ht="24" thickBot="1">
      <c r="A36" s="5" t="s">
        <v>13</v>
      </c>
      <c r="B36" s="17">
        <v>10458098</v>
      </c>
      <c r="C36" s="17">
        <v>1847036</v>
      </c>
      <c r="D36" s="18">
        <v>0.1766</v>
      </c>
      <c r="E36" s="18">
        <f>D36-D35</f>
        <v>-0.0068999999999999895</v>
      </c>
      <c r="F36" s="18">
        <f>D36/D35-1</f>
        <v>-0.03760217983651215</v>
      </c>
      <c r="G36" s="20">
        <v>235532</v>
      </c>
      <c r="H36" s="17">
        <v>45244</v>
      </c>
      <c r="I36" s="18">
        <v>0.1921</v>
      </c>
      <c r="J36" s="18">
        <f>I36-I35</f>
        <v>-0.011099999999999999</v>
      </c>
      <c r="K36" s="18">
        <f>I36/I35-1</f>
        <v>-0.05462598425196852</v>
      </c>
      <c r="L36" s="22">
        <f>I36/D36-1</f>
        <v>0.08776896942242352</v>
      </c>
    </row>
    <row r="37" spans="1:12" ht="24" thickBot="1">
      <c r="A37" s="26"/>
      <c r="B37" s="27"/>
      <c r="C37" s="27"/>
      <c r="D37" s="28"/>
      <c r="E37" s="28"/>
      <c r="F37" s="28"/>
      <c r="G37" s="83"/>
      <c r="H37" s="27"/>
      <c r="I37" s="28"/>
      <c r="J37" s="28"/>
      <c r="K37" s="28"/>
      <c r="L37" s="29"/>
    </row>
    <row r="38" spans="1:12" ht="24" thickBot="1">
      <c r="A38" s="30" t="s">
        <v>14</v>
      </c>
      <c r="B38" s="69"/>
      <c r="C38" s="32"/>
      <c r="D38" s="33">
        <f>D36*(1+F38)</f>
        <v>0.16777</v>
      </c>
      <c r="E38" s="34">
        <f>D38-D36</f>
        <v>-0.008830000000000005</v>
      </c>
      <c r="F38" s="35">
        <v>-0.05</v>
      </c>
      <c r="G38" s="36"/>
      <c r="H38" s="32"/>
      <c r="I38" s="33">
        <f>I36*(1+K38)</f>
        <v>0.17912291619479048</v>
      </c>
      <c r="J38" s="37">
        <f>I38-I36</f>
        <v>-0.01297708380520951</v>
      </c>
      <c r="K38" s="84">
        <f>-(I36/D36-1)/5+F38</f>
        <v>-0.06755379388448471</v>
      </c>
      <c r="L38" s="39">
        <f>I38/D38-1</f>
        <v>0.0676695249138135</v>
      </c>
    </row>
    <row r="39" spans="1:12" ht="24" thickBot="1">
      <c r="A39" s="41" t="s">
        <v>15</v>
      </c>
      <c r="B39" s="75"/>
      <c r="C39" s="43"/>
      <c r="D39" s="44">
        <f>D36*(1+F39)</f>
        <v>0.16335500000000003</v>
      </c>
      <c r="E39" s="45">
        <f>E38+E38/2</f>
        <v>-0.013245000000000007</v>
      </c>
      <c r="F39" s="44">
        <f>F38+F38/2</f>
        <v>-0.07500000000000001</v>
      </c>
      <c r="G39" s="46"/>
      <c r="H39" s="43"/>
      <c r="I39" s="44">
        <f>I36*(1+K39)</f>
        <v>0.17263437429218573</v>
      </c>
      <c r="J39" s="45">
        <f>J38+J38/2</f>
        <v>-0.019465625707814266</v>
      </c>
      <c r="K39" s="45">
        <f>K38+(K38/2)</f>
        <v>-0.10133069082672706</v>
      </c>
      <c r="L39" s="48">
        <f>I39/D39-1</f>
        <v>0.05680496031456461</v>
      </c>
    </row>
    <row r="40" spans="1:12" ht="23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23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23.25">
      <c r="A42" s="85" t="s">
        <v>19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23.25">
      <c r="A43" s="86" t="s">
        <v>20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</sheetData>
  <sheetProtection/>
  <mergeCells count="9">
    <mergeCell ref="B31:F31"/>
    <mergeCell ref="G31:K31"/>
    <mergeCell ref="L31:L32"/>
    <mergeCell ref="B5:F5"/>
    <mergeCell ref="G5:K5"/>
    <mergeCell ref="L5:L6"/>
    <mergeCell ref="B18:F18"/>
    <mergeCell ref="G18:K18"/>
    <mergeCell ref="L18:L19"/>
  </mergeCells>
  <printOptions/>
  <pageMargins left="0.7" right="0.7" top="0.75" bottom="0.75" header="0.3" footer="0.3"/>
  <pageSetup fitToHeight="1" fitToWidth="1"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 Calikoglu</dc:creator>
  <cp:keywords/>
  <dc:description/>
  <cp:lastModifiedBy>Sule Calikoglu</cp:lastModifiedBy>
  <cp:lastPrinted>2014-02-27T21:38:34Z</cp:lastPrinted>
  <dcterms:created xsi:type="dcterms:W3CDTF">2014-02-27T21:30:05Z</dcterms:created>
  <dcterms:modified xsi:type="dcterms:W3CDTF">2014-02-27T21:38:36Z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