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1616" windowHeight="9912" activeTab="0"/>
  </bookViews>
  <sheets>
    <sheet name="RY2016 MHAC Scaling" sheetId="1" r:id="rId1"/>
    <sheet name="Scaling Points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<sst xmlns="http://schemas.openxmlformats.org/spreadsheetml/2006/main" count="73" uniqueCount="72">
  <si>
    <t>HOSPID</t>
  </si>
  <si>
    <t>HOSPITAL NAME</t>
  </si>
  <si>
    <t>SCALING BASIS</t>
  </si>
  <si>
    <t>REVENUE IMPACT OF SCALING</t>
  </si>
  <si>
    <t>A</t>
  </si>
  <si>
    <t>B</t>
  </si>
  <si>
    <t>C</t>
  </si>
  <si>
    <t>D</t>
  </si>
  <si>
    <t>E</t>
  </si>
  <si>
    <t>F</t>
  </si>
  <si>
    <t>Rewards</t>
  </si>
  <si>
    <t>Penalties</t>
  </si>
  <si>
    <t>MERITUS</t>
  </si>
  <si>
    <t>UNIVERSITY OF MARYLAND</t>
  </si>
  <si>
    <t>PRINCE GEORGE</t>
  </si>
  <si>
    <t>HOLY CROSS</t>
  </si>
  <si>
    <t>FREDERICK MEMORIAL</t>
  </si>
  <si>
    <t>HARFORD</t>
  </si>
  <si>
    <t>MERCY</t>
  </si>
  <si>
    <t>JOHNS HOPKINS</t>
  </si>
  <si>
    <t>DORCHESTER</t>
  </si>
  <si>
    <t>ST. AGNES</t>
  </si>
  <si>
    <t>SINAI</t>
  </si>
  <si>
    <t>BON SECOURS</t>
  </si>
  <si>
    <t>FRANKLIN SQUARE</t>
  </si>
  <si>
    <t>WASHINGTON ADVENTIST</t>
  </si>
  <si>
    <t>GARRETT COUNTY</t>
  </si>
  <si>
    <t>MONTGOMERY GENERAL</t>
  </si>
  <si>
    <t>PENINSULA REGIONAL</t>
  </si>
  <si>
    <t>SUBURBAN</t>
  </si>
  <si>
    <t>ANNE ARUNDEL</t>
  </si>
  <si>
    <t>UNION MEMORIAL</t>
  </si>
  <si>
    <t>WESTERN MARYLAND HEALTH SYSTEM</t>
  </si>
  <si>
    <t>ST. MARY</t>
  </si>
  <si>
    <t>HOPKINS BAYVIEW MED CTR</t>
  </si>
  <si>
    <t>CHESTERTOWN</t>
  </si>
  <si>
    <t>UNION HOSPITAL  OF CECIL COUNT</t>
  </si>
  <si>
    <t>CARROLL COUNTY</t>
  </si>
  <si>
    <t>HARBOR</t>
  </si>
  <si>
    <t>CHARLES REGIONAL</t>
  </si>
  <si>
    <t>EASTON</t>
  </si>
  <si>
    <t>UMMC MIDTOWN</t>
  </si>
  <si>
    <t>CALVERT</t>
  </si>
  <si>
    <t>NORTHWEST</t>
  </si>
  <si>
    <t>BALTIMORE WASHINGTON MEDICAL CENTER</t>
  </si>
  <si>
    <t>G.B.M.C.</t>
  </si>
  <si>
    <t>MCCREADY</t>
  </si>
  <si>
    <t>HOWARD COUNTY</t>
  </si>
  <si>
    <t>UPPER CHESAPEAKE HEALTH</t>
  </si>
  <si>
    <t>DOCTORS COMMUNITY</t>
  </si>
  <si>
    <t>LAUREL REGIONAL</t>
  </si>
  <si>
    <t>GOOD SAMARITAN</t>
  </si>
  <si>
    <t>SHADY GROVE</t>
  </si>
  <si>
    <t>REHAB &amp; ORTHO</t>
  </si>
  <si>
    <t>FT. WASHINGTON</t>
  </si>
  <si>
    <t>ATLANTIC GENERAL</t>
  </si>
  <si>
    <t>SOUTHERN MARYLAND</t>
  </si>
  <si>
    <t>UM ST. JOSEPH</t>
  </si>
  <si>
    <t>Final MHAC Score</t>
  </si>
  <si>
    <t xml:space="preserve"> Scaling of Maximum Penalty of 1.00% of Hospital Inpatient- For Rate Year 2016</t>
  </si>
  <si>
    <t>3. Scaling for Penalties and Rewards based upon Final MHAC Scores</t>
  </si>
  <si>
    <t>Performance Year CY2014 State Quality Target = 8%</t>
  </si>
  <si>
    <t>Below State Quality Target</t>
  </si>
  <si>
    <t>Exceed State Quality Target</t>
  </si>
  <si>
    <t>Scores less than or equal to</t>
  </si>
  <si>
    <t>Scores greater than or equal to</t>
  </si>
  <si>
    <t>Penalty threshold:</t>
  </si>
  <si>
    <t>Reward Threshold</t>
  </si>
  <si>
    <t>No rewards</t>
  </si>
  <si>
    <t>*Minimum and maximum scaling scores based on CY 2013 Final Data Attainment Scores</t>
  </si>
  <si>
    <t>FY 2015 PERMANENT INPATIENT   REVENUE*</t>
  </si>
  <si>
    <t>*FY 2015 Permanent IP Revenue = FY 2015 Total GBR Revenue + out of state and other non-GBR revenue  x  percent inpatient revenue from FY 2013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</si>
</sst>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0.000000"/>
    <numFmt numFmtId="166" formatCode="0.0000"/>
    <numFmt numFmtId="167" formatCode="0.000"/>
    <numFmt numFmtId="168" formatCode="#,##0.0000000"/>
    <numFmt numFmtId="169" formatCode="&quot;$&quot;#,##0"/>
    <numFmt numFmtId="170" formatCode="[$$-409]#,##0"/>
    <numFmt numFmtId="171" formatCode="[$$-409]#,##0.00"/>
    <numFmt numFmtId="172" formatCode="0.0%"/>
    <numFmt numFmtId="173" formatCode="&quot;$&quot;#,##0.00"/>
    <numFmt numFmtId="174" formatCode="_(* #,##0_);_(* \(#,##0\);_(* &quot;-&quot;??_);_(@_)"/>
    <numFmt numFmtId="175" formatCode="0.0000%"/>
    <numFmt numFmtId="176" formatCode="&quot;$&quot;#,##0.0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0"/>
      <name val="Arial"/>
      <family val="2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b/>
      <sz val="20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/>
      <right/>
      <top style="thin"/>
      <bottom/>
    </border>
  </borders>
  <cellStyleXfs count="1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8">
    <xf numFmtId="0" fontId="0" fillId="0" borderId="0" xfId="0" applyFont="1" applyAlignment="1">
      <alignment/>
    </xf>
    <xf numFmtId="0" fontId="2" fillId="0" borderId="0" xfId="0" applyNumberFormat="1" applyFont="1" applyAlignment="1">
      <alignment/>
    </xf>
    <xf numFmtId="10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167" fontId="2" fillId="0" borderId="0" xfId="0" applyNumberFormat="1" applyFont="1" applyAlignment="1">
      <alignment/>
    </xf>
    <xf numFmtId="10" fontId="0" fillId="0" borderId="0" xfId="129" applyNumberFormat="1" applyFont="1" applyAlignment="1">
      <alignment/>
    </xf>
    <xf numFmtId="0" fontId="25" fillId="33" borderId="10" xfId="0" applyNumberFormat="1" applyFont="1" applyFill="1" applyBorder="1" applyAlignment="1" applyProtection="1">
      <alignment horizontal="left" wrapText="1"/>
      <protection/>
    </xf>
    <xf numFmtId="2" fontId="26" fillId="33" borderId="11" xfId="0" applyNumberFormat="1" applyFont="1" applyFill="1" applyBorder="1" applyAlignment="1" applyProtection="1">
      <alignment horizontal="right" wrapText="1"/>
      <protection/>
    </xf>
    <xf numFmtId="2" fontId="26" fillId="33" borderId="12" xfId="0" applyNumberFormat="1" applyFont="1" applyFill="1" applyBorder="1" applyAlignment="1" applyProtection="1">
      <alignment horizontal="right" wrapText="1"/>
      <protection/>
    </xf>
    <xf numFmtId="0" fontId="25" fillId="33" borderId="13" xfId="0" applyNumberFormat="1" applyFont="1" applyFill="1" applyBorder="1" applyAlignment="1" applyProtection="1">
      <alignment horizontal="left" wrapText="1"/>
      <protection/>
    </xf>
    <xf numFmtId="0" fontId="25" fillId="33" borderId="14" xfId="0" applyNumberFormat="1" applyFont="1" applyFill="1" applyBorder="1" applyAlignment="1" applyProtection="1">
      <alignment horizontal="left" wrapText="1"/>
      <protection/>
    </xf>
    <xf numFmtId="0" fontId="25" fillId="33" borderId="15" xfId="0" applyNumberFormat="1" applyFont="1" applyFill="1" applyBorder="1" applyAlignment="1" applyProtection="1">
      <alignment horizontal="left" wrapText="1"/>
      <protection/>
    </xf>
    <xf numFmtId="0" fontId="25" fillId="33" borderId="16" xfId="0" applyNumberFormat="1" applyFont="1" applyFill="1" applyBorder="1" applyAlignment="1" applyProtection="1">
      <alignment horizontal="left" wrapText="1"/>
      <protection/>
    </xf>
    <xf numFmtId="0" fontId="25" fillId="33" borderId="17" xfId="0" applyNumberFormat="1" applyFont="1" applyFill="1" applyBorder="1" applyAlignment="1" applyProtection="1">
      <alignment horizontal="left" wrapText="1"/>
      <protection/>
    </xf>
    <xf numFmtId="0" fontId="3" fillId="22" borderId="18" xfId="0" applyNumberFormat="1" applyFont="1" applyFill="1" applyBorder="1" applyAlignment="1">
      <alignment horizontal="center" wrapText="1"/>
    </xf>
    <xf numFmtId="173" fontId="49" fillId="0" borderId="19" xfId="0" applyNumberFormat="1" applyFont="1" applyBorder="1" applyAlignment="1">
      <alignment horizontal="right"/>
    </xf>
    <xf numFmtId="173" fontId="49" fillId="0" borderId="20" xfId="0" applyNumberFormat="1" applyFont="1" applyBorder="1" applyAlignment="1">
      <alignment horizontal="right"/>
    </xf>
    <xf numFmtId="164" fontId="0" fillId="0" borderId="0" xfId="129" applyNumberFormat="1" applyFont="1" applyAlignment="1">
      <alignment/>
    </xf>
    <xf numFmtId="1" fontId="3" fillId="22" borderId="21" xfId="0" applyNumberFormat="1" applyFont="1" applyFill="1" applyBorder="1" applyAlignment="1">
      <alignment horizontal="center" wrapText="1"/>
    </xf>
    <xf numFmtId="0" fontId="3" fillId="22" borderId="22" xfId="0" applyNumberFormat="1" applyFont="1" applyFill="1" applyBorder="1" applyAlignment="1">
      <alignment horizontal="center" wrapText="1"/>
    </xf>
    <xf numFmtId="169" fontId="27" fillId="0" borderId="16" xfId="0" applyNumberFormat="1" applyFont="1" applyBorder="1" applyAlignment="1">
      <alignment horizontal="right"/>
    </xf>
    <xf numFmtId="169" fontId="27" fillId="0" borderId="15" xfId="0" applyNumberFormat="1" applyFont="1" applyBorder="1" applyAlignment="1">
      <alignment horizontal="right"/>
    </xf>
    <xf numFmtId="0" fontId="25" fillId="34" borderId="14" xfId="0" applyNumberFormat="1" applyFont="1" applyFill="1" applyBorder="1" applyAlignment="1" applyProtection="1">
      <alignment horizontal="left" wrapText="1"/>
      <protection/>
    </xf>
    <xf numFmtId="0" fontId="25" fillId="34" borderId="15" xfId="0" applyNumberFormat="1" applyFont="1" applyFill="1" applyBorder="1" applyAlignment="1" applyProtection="1">
      <alignment horizontal="left" wrapText="1"/>
      <protection/>
    </xf>
    <xf numFmtId="173" fontId="49" fillId="34" borderId="20" xfId="0" applyNumberFormat="1" applyFont="1" applyFill="1" applyBorder="1" applyAlignment="1">
      <alignment horizontal="right"/>
    </xf>
    <xf numFmtId="2" fontId="26" fillId="34" borderId="12" xfId="0" applyNumberFormat="1" applyFont="1" applyFill="1" applyBorder="1" applyAlignment="1" applyProtection="1">
      <alignment horizontal="right" wrapText="1"/>
      <protection/>
    </xf>
    <xf numFmtId="169" fontId="27" fillId="34" borderId="15" xfId="0" applyNumberFormat="1" applyFont="1" applyFill="1" applyBorder="1" applyAlignment="1">
      <alignment horizontal="right"/>
    </xf>
    <xf numFmtId="0" fontId="47" fillId="0" borderId="0" xfId="0" applyFont="1" applyAlignment="1">
      <alignment/>
    </xf>
    <xf numFmtId="0" fontId="0" fillId="0" borderId="0" xfId="0" applyFont="1" applyAlignment="1">
      <alignment horizontal="center"/>
    </xf>
    <xf numFmtId="0" fontId="47" fillId="35" borderId="23" xfId="0" applyFont="1" applyFill="1" applyBorder="1" applyAlignment="1">
      <alignment horizontal="center" vertical="center" wrapText="1"/>
    </xf>
    <xf numFmtId="0" fontId="47" fillId="0" borderId="24" xfId="0" applyFont="1" applyBorder="1" applyAlignment="1">
      <alignment wrapText="1"/>
    </xf>
    <xf numFmtId="2" fontId="47" fillId="0" borderId="20" xfId="0" applyNumberFormat="1" applyFont="1" applyBorder="1" applyAlignment="1">
      <alignment horizontal="center"/>
    </xf>
    <xf numFmtId="0" fontId="0" fillId="0" borderId="24" xfId="0" applyFont="1" applyBorder="1" applyAlignment="1">
      <alignment/>
    </xf>
    <xf numFmtId="2" fontId="0" fillId="0" borderId="20" xfId="0" applyNumberFormat="1" applyFont="1" applyBorder="1" applyAlignment="1">
      <alignment horizontal="center"/>
    </xf>
    <xf numFmtId="0" fontId="0" fillId="0" borderId="0" xfId="0" applyFont="1" applyAlignment="1">
      <alignment/>
    </xf>
    <xf numFmtId="2" fontId="23" fillId="35" borderId="12" xfId="0" applyNumberFormat="1" applyFont="1" applyFill="1" applyBorder="1" applyAlignment="1" applyProtection="1">
      <alignment horizontal="center" wrapText="1"/>
      <protection/>
    </xf>
    <xf numFmtId="10" fontId="2" fillId="35" borderId="12" xfId="0" applyNumberFormat="1" applyFont="1" applyFill="1" applyBorder="1" applyAlignment="1">
      <alignment/>
    </xf>
    <xf numFmtId="3" fontId="2" fillId="35" borderId="12" xfId="0" applyNumberFormat="1" applyFont="1" applyFill="1" applyBorder="1" applyAlignment="1">
      <alignment/>
    </xf>
    <xf numFmtId="0" fontId="28" fillId="0" borderId="25" xfId="0" applyNumberFormat="1" applyFont="1" applyBorder="1" applyAlignment="1">
      <alignment/>
    </xf>
    <xf numFmtId="0" fontId="28" fillId="0" borderId="26" xfId="0" applyNumberFormat="1" applyFont="1" applyBorder="1" applyAlignment="1">
      <alignment/>
    </xf>
    <xf numFmtId="2" fontId="26" fillId="33" borderId="23" xfId="0" applyNumberFormat="1" applyFont="1" applyFill="1" applyBorder="1" applyAlignment="1" applyProtection="1">
      <alignment horizontal="right" wrapText="1"/>
      <protection/>
    </xf>
    <xf numFmtId="169" fontId="28" fillId="0" borderId="27" xfId="0" applyNumberFormat="1" applyFont="1" applyBorder="1" applyAlignment="1">
      <alignment horizontal="right"/>
    </xf>
    <xf numFmtId="169" fontId="27" fillId="0" borderId="28" xfId="0" applyNumberFormat="1" applyFont="1" applyBorder="1" applyAlignment="1">
      <alignment horizontal="right"/>
    </xf>
    <xf numFmtId="10" fontId="28" fillId="0" borderId="29" xfId="0" applyNumberFormat="1" applyFont="1" applyBorder="1" applyAlignment="1">
      <alignment horizontal="right"/>
    </xf>
    <xf numFmtId="169" fontId="28" fillId="0" borderId="30" xfId="0" applyNumberFormat="1" applyFont="1" applyBorder="1" applyAlignment="1">
      <alignment horizontal="right"/>
    </xf>
    <xf numFmtId="173" fontId="49" fillId="0" borderId="31" xfId="0" applyNumberFormat="1" applyFont="1" applyBorder="1" applyAlignment="1">
      <alignment horizontal="right"/>
    </xf>
    <xf numFmtId="1" fontId="28" fillId="0" borderId="27" xfId="0" applyNumberFormat="1" applyFont="1" applyBorder="1" applyAlignment="1">
      <alignment horizontal="center" vertical="center" wrapText="1"/>
    </xf>
    <xf numFmtId="0" fontId="28" fillId="0" borderId="30" xfId="0" applyNumberFormat="1" applyFont="1" applyBorder="1" applyAlignment="1">
      <alignment horizontal="center" vertical="center" wrapText="1"/>
    </xf>
    <xf numFmtId="10" fontId="28" fillId="0" borderId="27" xfId="0" applyNumberFormat="1" applyFont="1" applyBorder="1" applyAlignment="1">
      <alignment horizontal="center" vertical="center" wrapText="1"/>
    </xf>
    <xf numFmtId="10" fontId="28" fillId="0" borderId="29" xfId="0" applyNumberFormat="1" applyFont="1" applyBorder="1" applyAlignment="1">
      <alignment horizontal="center" vertical="center" wrapText="1"/>
    </xf>
    <xf numFmtId="10" fontId="28" fillId="0" borderId="30" xfId="0" applyNumberFormat="1" applyFont="1" applyBorder="1" applyAlignment="1">
      <alignment horizontal="center" vertical="center" wrapText="1"/>
    </xf>
    <xf numFmtId="175" fontId="49" fillId="0" borderId="12" xfId="129" applyNumberFormat="1" applyFont="1" applyBorder="1" applyAlignment="1">
      <alignment horizontal="right"/>
    </xf>
    <xf numFmtId="175" fontId="49" fillId="0" borderId="23" xfId="129" applyNumberFormat="1" applyFont="1" applyBorder="1" applyAlignment="1">
      <alignment horizontal="right"/>
    </xf>
    <xf numFmtId="175" fontId="47" fillId="34" borderId="12" xfId="0" applyNumberFormat="1" applyFont="1" applyFill="1" applyBorder="1" applyAlignment="1">
      <alignment horizontal="center"/>
    </xf>
    <xf numFmtId="175" fontId="0" fillId="0" borderId="12" xfId="0" applyNumberFormat="1" applyFont="1" applyBorder="1" applyAlignment="1">
      <alignment horizontal="center"/>
    </xf>
    <xf numFmtId="175" fontId="47" fillId="0" borderId="12" xfId="0" applyNumberFormat="1" applyFont="1" applyBorder="1" applyAlignment="1">
      <alignment horizontal="center"/>
    </xf>
    <xf numFmtId="0" fontId="29" fillId="0" borderId="32" xfId="0" applyNumberFormat="1" applyFont="1" applyBorder="1" applyAlignment="1">
      <alignment horizontal="center" wrapText="1"/>
    </xf>
    <xf numFmtId="0" fontId="29" fillId="0" borderId="33" xfId="0" applyNumberFormat="1" applyFont="1" applyBorder="1" applyAlignment="1">
      <alignment horizontal="center" wrapText="1"/>
    </xf>
    <xf numFmtId="0" fontId="6" fillId="0" borderId="12" xfId="0" applyNumberFormat="1" applyFont="1" applyBorder="1" applyAlignment="1">
      <alignment horizontal="left" vertical="top" wrapText="1"/>
    </xf>
    <xf numFmtId="0" fontId="6" fillId="0" borderId="34" xfId="0" applyNumberFormat="1" applyFont="1" applyBorder="1" applyAlignment="1">
      <alignment horizontal="left" vertical="top" wrapText="1"/>
    </xf>
    <xf numFmtId="0" fontId="50" fillId="0" borderId="35" xfId="0" applyFont="1" applyBorder="1" applyAlignment="1">
      <alignment horizontal="left"/>
    </xf>
    <xf numFmtId="2" fontId="47" fillId="35" borderId="24" xfId="129" applyNumberFormat="1" applyFont="1" applyFill="1" applyBorder="1" applyAlignment="1">
      <alignment horizontal="center" vertical="center" wrapText="1"/>
    </xf>
    <xf numFmtId="2" fontId="47" fillId="35" borderId="20" xfId="129" applyNumberFormat="1" applyFont="1" applyFill="1" applyBorder="1" applyAlignment="1">
      <alignment horizontal="center" vertical="center" wrapText="1"/>
    </xf>
    <xf numFmtId="0" fontId="47" fillId="35" borderId="24" xfId="0" applyFont="1" applyFill="1" applyBorder="1" applyAlignment="1">
      <alignment horizontal="center"/>
    </xf>
    <xf numFmtId="0" fontId="47" fillId="35" borderId="20" xfId="0" applyFont="1" applyFill="1" applyBorder="1" applyAlignment="1">
      <alignment horizontal="center"/>
    </xf>
    <xf numFmtId="0" fontId="0" fillId="0" borderId="36" xfId="0" applyFont="1" applyBorder="1" applyAlignment="1">
      <alignment horizontal="left" wrapText="1"/>
    </xf>
    <xf numFmtId="0" fontId="0" fillId="0" borderId="0" xfId="0" applyFont="1" applyAlignment="1">
      <alignment horizontal="left" wrapText="1"/>
    </xf>
  </cellXfs>
  <cellStyles count="12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omma [0] 3" xfId="45"/>
    <cellStyle name="Comma [0] 3 2" xfId="46"/>
    <cellStyle name="Comma [0] 4" xfId="47"/>
    <cellStyle name="Comma 10" xfId="48"/>
    <cellStyle name="Comma 11" xfId="49"/>
    <cellStyle name="Comma 11 2" xfId="50"/>
    <cellStyle name="Comma 12" xfId="51"/>
    <cellStyle name="Comma 13" xfId="52"/>
    <cellStyle name="Comma 14" xfId="53"/>
    <cellStyle name="Comma 15" xfId="54"/>
    <cellStyle name="Comma 16" xfId="55"/>
    <cellStyle name="Comma 17" xfId="56"/>
    <cellStyle name="Comma 18" xfId="57"/>
    <cellStyle name="Comma 19" xfId="58"/>
    <cellStyle name="Comma 2" xfId="59"/>
    <cellStyle name="Comma 20" xfId="60"/>
    <cellStyle name="Comma 21" xfId="61"/>
    <cellStyle name="Comma 22" xfId="62"/>
    <cellStyle name="Comma 23" xfId="63"/>
    <cellStyle name="Comma 24" xfId="64"/>
    <cellStyle name="Comma 25" xfId="65"/>
    <cellStyle name="Comma 26" xfId="66"/>
    <cellStyle name="Comma 27" xfId="67"/>
    <cellStyle name="Comma 28" xfId="68"/>
    <cellStyle name="Comma 3" xfId="69"/>
    <cellStyle name="Comma 4" xfId="70"/>
    <cellStyle name="Comma 5" xfId="71"/>
    <cellStyle name="Comma 6" xfId="72"/>
    <cellStyle name="Comma 7" xfId="73"/>
    <cellStyle name="Comma 8" xfId="74"/>
    <cellStyle name="Comma 9" xfId="75"/>
    <cellStyle name="Currency" xfId="76"/>
    <cellStyle name="Currency [0]" xfId="77"/>
    <cellStyle name="Currency [0] 2" xfId="78"/>
    <cellStyle name="Currency [0] 3" xfId="79"/>
    <cellStyle name="Currency [0] 3 2" xfId="80"/>
    <cellStyle name="Currency [0] 4" xfId="81"/>
    <cellStyle name="Currency 10" xfId="82"/>
    <cellStyle name="Currency 10 2" xfId="83"/>
    <cellStyle name="Currency 11" xfId="84"/>
    <cellStyle name="Currency 12" xfId="85"/>
    <cellStyle name="Currency 13" xfId="86"/>
    <cellStyle name="Currency 14" xfId="87"/>
    <cellStyle name="Currency 15" xfId="88"/>
    <cellStyle name="Currency 16" xfId="89"/>
    <cellStyle name="Currency 17" xfId="90"/>
    <cellStyle name="Currency 18" xfId="91"/>
    <cellStyle name="Currency 19" xfId="92"/>
    <cellStyle name="Currency 2" xfId="93"/>
    <cellStyle name="Currency 20" xfId="94"/>
    <cellStyle name="Currency 21" xfId="95"/>
    <cellStyle name="Currency 22" xfId="96"/>
    <cellStyle name="Currency 23" xfId="97"/>
    <cellStyle name="Currency 24" xfId="98"/>
    <cellStyle name="Currency 25" xfId="99"/>
    <cellStyle name="Currency 26" xfId="100"/>
    <cellStyle name="Currency 27" xfId="101"/>
    <cellStyle name="Currency 3" xfId="102"/>
    <cellStyle name="Currency 4" xfId="103"/>
    <cellStyle name="Currency 5" xfId="104"/>
    <cellStyle name="Currency 6" xfId="105"/>
    <cellStyle name="Currency 7" xfId="106"/>
    <cellStyle name="Currency 8" xfId="107"/>
    <cellStyle name="Currency 9" xfId="108"/>
    <cellStyle name="Explanatory Text" xfId="109"/>
    <cellStyle name="Followed Hyperlink" xfId="110"/>
    <cellStyle name="Good" xfId="111"/>
    <cellStyle name="Heading 1" xfId="112"/>
    <cellStyle name="Heading 2" xfId="113"/>
    <cellStyle name="Heading 3" xfId="114"/>
    <cellStyle name="Heading 4" xfId="115"/>
    <cellStyle name="Hyperlink" xfId="116"/>
    <cellStyle name="Input" xfId="117"/>
    <cellStyle name="Linked Cell" xfId="118"/>
    <cellStyle name="Neutral" xfId="119"/>
    <cellStyle name="Normal 2" xfId="120"/>
    <cellStyle name="Normal 2 2" xfId="121"/>
    <cellStyle name="Normal 2 3" xfId="122"/>
    <cellStyle name="Normal 3" xfId="123"/>
    <cellStyle name="Normal 4" xfId="124"/>
    <cellStyle name="Normal 4 2" xfId="125"/>
    <cellStyle name="Normal 5" xfId="126"/>
    <cellStyle name="Note" xfId="127"/>
    <cellStyle name="Output" xfId="128"/>
    <cellStyle name="Percent" xfId="129"/>
    <cellStyle name="Percent 2" xfId="130"/>
    <cellStyle name="Percent 2 2" xfId="131"/>
    <cellStyle name="Percent 3" xfId="132"/>
    <cellStyle name="Percent 3 2" xfId="133"/>
    <cellStyle name="Percent 4" xfId="134"/>
    <cellStyle name="Title" xfId="135"/>
    <cellStyle name="Total" xfId="136"/>
    <cellStyle name="Warning Text" xfId="13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scrc-sas\methodology\Quality\MHAC\New%20MHAC%20Methodology\CY2013\Tables\MHAC%20Scaling%20Options_v14%20MH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-Scaling Parameters"/>
      <sheetName val="1.Payment Scale-"/>
      <sheetName val="2.Scaling"/>
      <sheetName val="Detailed Payment Scale"/>
      <sheetName val="Inpatient Revenue"/>
    </sheetNames>
    <sheetDataSet>
      <sheetData sheetId="0">
        <row r="5">
          <cell r="C5">
            <v>0.51</v>
          </cell>
        </row>
        <row r="6">
          <cell r="C6">
            <v>0.46</v>
          </cell>
        </row>
      </sheetData>
      <sheetData sheetId="1">
        <row r="5">
          <cell r="C5">
            <v>-0.04</v>
          </cell>
          <cell r="D5">
            <v>-0.01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8"/>
  <sheetViews>
    <sheetView tabSelected="1" zoomScalePageLayoutView="0" workbookViewId="0" topLeftCell="A1">
      <selection activeCell="A1" sqref="A1:F1"/>
    </sheetView>
  </sheetViews>
  <sheetFormatPr defaultColWidth="9.140625" defaultRowHeight="15"/>
  <cols>
    <col min="1" max="1" width="12.421875" style="4" customWidth="1"/>
    <col min="2" max="2" width="48.421875" style="4" customWidth="1"/>
    <col min="3" max="3" width="25.28125" style="4" customWidth="1"/>
    <col min="4" max="4" width="20.00390625" style="4" customWidth="1"/>
    <col min="5" max="5" width="15.00390625" style="4" customWidth="1"/>
    <col min="6" max="6" width="17.57421875" style="4" customWidth="1"/>
    <col min="10" max="10" width="9.140625" style="0" customWidth="1"/>
  </cols>
  <sheetData>
    <row r="1" spans="1:6" ht="26.25" thickBot="1">
      <c r="A1" s="57" t="s">
        <v>59</v>
      </c>
      <c r="B1" s="58"/>
      <c r="C1" s="58"/>
      <c r="D1" s="58"/>
      <c r="E1" s="58"/>
      <c r="F1" s="58"/>
    </row>
    <row r="2" spans="1:6" ht="60.75" customHeight="1" thickBot="1">
      <c r="A2" s="47" t="s">
        <v>0</v>
      </c>
      <c r="B2" s="48" t="s">
        <v>1</v>
      </c>
      <c r="C2" s="49" t="s">
        <v>70</v>
      </c>
      <c r="D2" s="50" t="s">
        <v>58</v>
      </c>
      <c r="E2" s="50" t="s">
        <v>2</v>
      </c>
      <c r="F2" s="51" t="s">
        <v>3</v>
      </c>
    </row>
    <row r="3" spans="1:6" ht="15.75" thickBot="1">
      <c r="A3" s="19" t="s">
        <v>4</v>
      </c>
      <c r="B3" s="15" t="s">
        <v>5</v>
      </c>
      <c r="C3" s="15" t="s">
        <v>6</v>
      </c>
      <c r="D3" s="15" t="s">
        <v>7</v>
      </c>
      <c r="E3" s="15" t="s">
        <v>8</v>
      </c>
      <c r="F3" s="20" t="s">
        <v>9</v>
      </c>
    </row>
    <row r="4" spans="1:7" ht="15">
      <c r="A4" s="10">
        <v>210062</v>
      </c>
      <c r="B4" s="13" t="s">
        <v>56</v>
      </c>
      <c r="C4" s="16">
        <v>161253765.9433578</v>
      </c>
      <c r="D4" s="8">
        <v>0.39790575916230364</v>
      </c>
      <c r="E4" s="52">
        <v>-0.0020689655172413737</v>
      </c>
      <c r="F4" s="21">
        <f>E4*C4</f>
        <v>-333628.4812621187</v>
      </c>
      <c r="G4" s="6"/>
    </row>
    <row r="5" spans="1:7" ht="15">
      <c r="A5" s="11">
        <v>210051</v>
      </c>
      <c r="B5" s="12" t="s">
        <v>49</v>
      </c>
      <c r="C5" s="17">
        <v>136010793.59213874</v>
      </c>
      <c r="D5" s="9">
        <v>0.40800000000000003</v>
      </c>
      <c r="E5" s="52">
        <v>-0.0017241379310344775</v>
      </c>
      <c r="F5" s="22">
        <f aca="true" t="shared" si="0" ref="F5:F49">E5*C5</f>
        <v>-234501.36826230746</v>
      </c>
      <c r="G5" s="6"/>
    </row>
    <row r="6" spans="1:7" ht="15">
      <c r="A6" s="11">
        <v>210033</v>
      </c>
      <c r="B6" s="12" t="s">
        <v>37</v>
      </c>
      <c r="C6" s="17">
        <v>136537812.50573516</v>
      </c>
      <c r="D6" s="9">
        <v>0.41204188481675397</v>
      </c>
      <c r="E6" s="52">
        <v>-0.0017241379310344775</v>
      </c>
      <c r="F6" s="22">
        <f t="shared" si="0"/>
        <v>-235410.02156161162</v>
      </c>
      <c r="G6" s="6"/>
    </row>
    <row r="7" spans="1:7" ht="15">
      <c r="A7" s="11">
        <v>210044</v>
      </c>
      <c r="B7" s="12" t="s">
        <v>45</v>
      </c>
      <c r="C7" s="17">
        <v>200727664.89423743</v>
      </c>
      <c r="D7" s="9">
        <v>0.421025641025641</v>
      </c>
      <c r="E7" s="52">
        <v>-0.0013793103448275796</v>
      </c>
      <c r="F7" s="22">
        <f t="shared" si="0"/>
        <v>-276865.7446817055</v>
      </c>
      <c r="G7" s="6"/>
    </row>
    <row r="8" spans="1:7" ht="15">
      <c r="A8" s="11">
        <v>210022</v>
      </c>
      <c r="B8" s="12" t="s">
        <v>29</v>
      </c>
      <c r="C8" s="17">
        <v>182880097.3210003</v>
      </c>
      <c r="D8" s="9">
        <v>0.47071823204419894</v>
      </c>
      <c r="E8" s="52">
        <v>0</v>
      </c>
      <c r="F8" s="22">
        <f t="shared" si="0"/>
        <v>0</v>
      </c>
      <c r="G8" s="6"/>
    </row>
    <row r="9" spans="1:7" ht="15">
      <c r="A9" s="11">
        <v>210055</v>
      </c>
      <c r="B9" s="12" t="s">
        <v>50</v>
      </c>
      <c r="C9" s="17">
        <v>77138956.34769773</v>
      </c>
      <c r="D9" s="9">
        <v>0.4769736842105263</v>
      </c>
      <c r="E9" s="52">
        <v>0</v>
      </c>
      <c r="F9" s="22">
        <f t="shared" si="0"/>
        <v>0</v>
      </c>
      <c r="G9" s="6"/>
    </row>
    <row r="10" spans="1:7" ht="15">
      <c r="A10" s="11">
        <v>210016</v>
      </c>
      <c r="B10" s="12" t="s">
        <v>25</v>
      </c>
      <c r="C10" s="17">
        <v>160049372.86731926</v>
      </c>
      <c r="D10" s="9">
        <v>0.4787234042553192</v>
      </c>
      <c r="E10" s="52">
        <v>0</v>
      </c>
      <c r="F10" s="22">
        <f t="shared" si="0"/>
        <v>0</v>
      </c>
      <c r="G10" s="6"/>
    </row>
    <row r="11" spans="1:6" ht="15">
      <c r="A11" s="11">
        <v>210023</v>
      </c>
      <c r="B11" s="12" t="s">
        <v>30</v>
      </c>
      <c r="C11" s="17">
        <v>308739340.58293843</v>
      </c>
      <c r="D11" s="9">
        <v>0.48071065989847717</v>
      </c>
      <c r="E11" s="52">
        <v>0</v>
      </c>
      <c r="F11" s="22">
        <f t="shared" si="0"/>
        <v>0</v>
      </c>
    </row>
    <row r="12" spans="1:6" ht="15">
      <c r="A12" s="11">
        <v>210034</v>
      </c>
      <c r="B12" s="12" t="s">
        <v>38</v>
      </c>
      <c r="C12" s="17">
        <v>122412281.83896479</v>
      </c>
      <c r="D12" s="9">
        <v>0.48571428571428577</v>
      </c>
      <c r="E12" s="52">
        <v>0</v>
      </c>
      <c r="F12" s="22">
        <f t="shared" si="0"/>
        <v>0</v>
      </c>
    </row>
    <row r="13" spans="1:6" ht="15">
      <c r="A13" s="11">
        <v>210018</v>
      </c>
      <c r="B13" s="12" t="s">
        <v>27</v>
      </c>
      <c r="C13" s="17">
        <v>87866457.56021334</v>
      </c>
      <c r="D13" s="9">
        <v>0.5011904761904762</v>
      </c>
      <c r="E13" s="52">
        <v>0</v>
      </c>
      <c r="F13" s="22">
        <f t="shared" si="0"/>
        <v>0</v>
      </c>
    </row>
    <row r="14" spans="1:6" ht="15">
      <c r="A14" s="11">
        <v>210010</v>
      </c>
      <c r="B14" s="12" t="s">
        <v>20</v>
      </c>
      <c r="C14" s="17">
        <v>23804066.19873928</v>
      </c>
      <c r="D14" s="9">
        <v>0.5178947368421053</v>
      </c>
      <c r="E14" s="52">
        <v>0</v>
      </c>
      <c r="F14" s="22">
        <f t="shared" si="0"/>
        <v>0</v>
      </c>
    </row>
    <row r="15" spans="1:6" ht="15">
      <c r="A15" s="11">
        <v>210003</v>
      </c>
      <c r="B15" s="12" t="s">
        <v>14</v>
      </c>
      <c r="C15" s="17">
        <v>176633176.7931001</v>
      </c>
      <c r="D15" s="9">
        <v>0.5237569060773481</v>
      </c>
      <c r="E15" s="52">
        <v>0</v>
      </c>
      <c r="F15" s="22">
        <f t="shared" si="0"/>
        <v>0</v>
      </c>
    </row>
    <row r="16" spans="1:6" ht="15">
      <c r="A16" s="11">
        <v>210005</v>
      </c>
      <c r="B16" s="12" t="s">
        <v>16</v>
      </c>
      <c r="C16" s="17">
        <v>190475900.63276893</v>
      </c>
      <c r="D16" s="9">
        <v>0.5341968911917098</v>
      </c>
      <c r="E16" s="52">
        <v>0</v>
      </c>
      <c r="F16" s="22">
        <f t="shared" si="0"/>
        <v>0</v>
      </c>
    </row>
    <row r="17" spans="1:6" ht="15">
      <c r="A17" s="11">
        <v>210024</v>
      </c>
      <c r="B17" s="12" t="s">
        <v>31</v>
      </c>
      <c r="C17" s="17">
        <v>239732514.10006928</v>
      </c>
      <c r="D17" s="9">
        <v>0.5342541436464089</v>
      </c>
      <c r="E17" s="52">
        <v>0</v>
      </c>
      <c r="F17" s="22">
        <f t="shared" si="0"/>
        <v>0</v>
      </c>
    </row>
    <row r="18" spans="1:6" ht="15">
      <c r="A18" s="11">
        <v>210015</v>
      </c>
      <c r="B18" s="12" t="s">
        <v>24</v>
      </c>
      <c r="C18" s="17">
        <v>282129811.5441394</v>
      </c>
      <c r="D18" s="9">
        <v>0.53502538071066</v>
      </c>
      <c r="E18" s="52">
        <v>0</v>
      </c>
      <c r="F18" s="22">
        <f t="shared" si="0"/>
        <v>0</v>
      </c>
    </row>
    <row r="19" spans="1:6" ht="15">
      <c r="A19" s="11">
        <v>210048</v>
      </c>
      <c r="B19" s="12" t="s">
        <v>47</v>
      </c>
      <c r="C19" s="17">
        <v>167430726.52151412</v>
      </c>
      <c r="D19" s="9">
        <v>0.5350785340314136</v>
      </c>
      <c r="E19" s="52">
        <v>0</v>
      </c>
      <c r="F19" s="22">
        <f t="shared" si="0"/>
        <v>0</v>
      </c>
    </row>
    <row r="20" spans="1:6" ht="15">
      <c r="A20" s="11">
        <v>210004</v>
      </c>
      <c r="B20" s="12" t="s">
        <v>15</v>
      </c>
      <c r="C20" s="17">
        <v>319832140.2977257</v>
      </c>
      <c r="D20" s="9">
        <v>0.5385786802030457</v>
      </c>
      <c r="E20" s="52">
        <v>0</v>
      </c>
      <c r="F20" s="22">
        <f t="shared" si="0"/>
        <v>0</v>
      </c>
    </row>
    <row r="21" spans="1:6" ht="15">
      <c r="A21" s="11">
        <v>210006</v>
      </c>
      <c r="B21" s="12" t="s">
        <v>17</v>
      </c>
      <c r="C21" s="17">
        <v>46774506.16999386</v>
      </c>
      <c r="D21" s="9">
        <v>0.5396825396825397</v>
      </c>
      <c r="E21" s="52">
        <v>0</v>
      </c>
      <c r="F21" s="22">
        <f t="shared" si="0"/>
        <v>0</v>
      </c>
    </row>
    <row r="22" spans="1:6" ht="15">
      <c r="A22" s="11">
        <v>210043</v>
      </c>
      <c r="B22" s="12" t="s">
        <v>44</v>
      </c>
      <c r="C22" s="17">
        <v>224082797.58895046</v>
      </c>
      <c r="D22" s="9">
        <v>0.5421319796954315</v>
      </c>
      <c r="E22" s="52">
        <v>0</v>
      </c>
      <c r="F22" s="22">
        <f t="shared" si="0"/>
        <v>0</v>
      </c>
    </row>
    <row r="23" spans="1:6" ht="15">
      <c r="A23" s="11">
        <v>210017</v>
      </c>
      <c r="B23" s="12" t="s">
        <v>26</v>
      </c>
      <c r="C23" s="17">
        <v>18608187.37310709</v>
      </c>
      <c r="D23" s="9">
        <v>0.5455445544554455</v>
      </c>
      <c r="E23" s="52">
        <v>0</v>
      </c>
      <c r="F23" s="22">
        <f t="shared" si="0"/>
        <v>0</v>
      </c>
    </row>
    <row r="24" spans="1:6" ht="15">
      <c r="A24" s="11">
        <v>210027</v>
      </c>
      <c r="B24" s="12" t="s">
        <v>32</v>
      </c>
      <c r="C24" s="17">
        <v>182494313.3228658</v>
      </c>
      <c r="D24" s="9">
        <v>0.5468085106382979</v>
      </c>
      <c r="E24" s="52">
        <v>0</v>
      </c>
      <c r="F24" s="22">
        <f t="shared" si="0"/>
        <v>0</v>
      </c>
    </row>
    <row r="25" spans="1:6" ht="15">
      <c r="A25" s="11">
        <v>210009</v>
      </c>
      <c r="B25" s="12" t="s">
        <v>19</v>
      </c>
      <c r="C25" s="17">
        <v>1303085115.2168677</v>
      </c>
      <c r="D25" s="9">
        <v>0.5633165829145729</v>
      </c>
      <c r="E25" s="52">
        <v>0</v>
      </c>
      <c r="F25" s="22">
        <f t="shared" si="0"/>
        <v>0</v>
      </c>
    </row>
    <row r="26" spans="1:6" ht="15">
      <c r="A26" s="11">
        <v>210002</v>
      </c>
      <c r="B26" s="12" t="s">
        <v>13</v>
      </c>
      <c r="C26" s="17">
        <v>869783533.9280446</v>
      </c>
      <c r="D26" s="9">
        <v>0.5703517587939698</v>
      </c>
      <c r="E26" s="52">
        <v>0</v>
      </c>
      <c r="F26" s="22">
        <f t="shared" si="0"/>
        <v>0</v>
      </c>
    </row>
    <row r="27" spans="1:6" ht="15">
      <c r="A27" s="11">
        <v>210049</v>
      </c>
      <c r="B27" s="12" t="s">
        <v>48</v>
      </c>
      <c r="C27" s="17">
        <v>153131633.20136976</v>
      </c>
      <c r="D27" s="9">
        <v>0.5732984293193717</v>
      </c>
      <c r="E27" s="52">
        <v>0</v>
      </c>
      <c r="F27" s="22">
        <f t="shared" si="0"/>
        <v>0</v>
      </c>
    </row>
    <row r="28" spans="1:6" ht="15">
      <c r="A28" s="11">
        <v>210057</v>
      </c>
      <c r="B28" s="12" t="s">
        <v>52</v>
      </c>
      <c r="C28" s="17">
        <v>231030091.92073187</v>
      </c>
      <c r="D28" s="9">
        <v>0.5790575916230367</v>
      </c>
      <c r="E28" s="52">
        <v>0</v>
      </c>
      <c r="F28" s="22">
        <f t="shared" si="0"/>
        <v>0</v>
      </c>
    </row>
    <row r="29" spans="1:6" ht="15">
      <c r="A29" s="11">
        <v>210056</v>
      </c>
      <c r="B29" s="12" t="s">
        <v>51</v>
      </c>
      <c r="C29" s="17">
        <v>178635337.97973096</v>
      </c>
      <c r="D29" s="9">
        <v>0.583139534883721</v>
      </c>
      <c r="E29" s="52">
        <v>0</v>
      </c>
      <c r="F29" s="22">
        <f t="shared" si="0"/>
        <v>0</v>
      </c>
    </row>
    <row r="30" spans="1:6" ht="15">
      <c r="A30" s="11">
        <v>210038</v>
      </c>
      <c r="B30" s="12" t="s">
        <v>41</v>
      </c>
      <c r="C30" s="17">
        <v>137603928.29800704</v>
      </c>
      <c r="D30" s="9">
        <v>0.5973684210526315</v>
      </c>
      <c r="E30" s="52">
        <v>0</v>
      </c>
      <c r="F30" s="22">
        <f t="shared" si="0"/>
        <v>0</v>
      </c>
    </row>
    <row r="31" spans="1:6" ht="15">
      <c r="A31" s="11">
        <v>210037</v>
      </c>
      <c r="B31" s="12" t="s">
        <v>40</v>
      </c>
      <c r="C31" s="17">
        <v>95655306.19431162</v>
      </c>
      <c r="D31" s="9">
        <v>0.6018633540372671</v>
      </c>
      <c r="E31" s="52">
        <v>0</v>
      </c>
      <c r="F31" s="22">
        <f t="shared" si="0"/>
        <v>0</v>
      </c>
    </row>
    <row r="32" spans="1:6" ht="15">
      <c r="A32" s="11">
        <v>210008</v>
      </c>
      <c r="B32" s="12" t="s">
        <v>18</v>
      </c>
      <c r="C32" s="17">
        <v>232326849.09600797</v>
      </c>
      <c r="D32" s="9">
        <v>0.6093264248704664</v>
      </c>
      <c r="E32" s="52">
        <v>0</v>
      </c>
      <c r="F32" s="22">
        <f t="shared" si="0"/>
        <v>0</v>
      </c>
    </row>
    <row r="33" spans="1:6" ht="15">
      <c r="A33" s="23">
        <v>210032</v>
      </c>
      <c r="B33" s="24" t="s">
        <v>36</v>
      </c>
      <c r="C33" s="25">
        <v>67638499.1930233</v>
      </c>
      <c r="D33" s="26">
        <v>0.6176100628930817</v>
      </c>
      <c r="E33" s="52">
        <v>0.0005263157894737028</v>
      </c>
      <c r="F33" s="27">
        <f t="shared" si="0"/>
        <v>35599.21010159247</v>
      </c>
    </row>
    <row r="34" spans="1:6" ht="15">
      <c r="A34" s="23">
        <v>210011</v>
      </c>
      <c r="B34" s="24" t="s">
        <v>21</v>
      </c>
      <c r="C34" s="25">
        <v>238960906.15791523</v>
      </c>
      <c r="D34" s="26">
        <v>0.6203045685279188</v>
      </c>
      <c r="E34" s="52">
        <v>0.0005263157894737028</v>
      </c>
      <c r="F34" s="27">
        <f t="shared" si="0"/>
        <v>125768.89797785458</v>
      </c>
    </row>
    <row r="35" spans="1:6" ht="15">
      <c r="A35" s="11">
        <v>210001</v>
      </c>
      <c r="B35" s="12" t="s">
        <v>12</v>
      </c>
      <c r="C35" s="17">
        <v>188367775.66637173</v>
      </c>
      <c r="D35" s="9">
        <v>0.6204188481675392</v>
      </c>
      <c r="E35" s="52">
        <v>0.0005263157894737028</v>
      </c>
      <c r="F35" s="22">
        <f t="shared" si="0"/>
        <v>99140.9345612518</v>
      </c>
    </row>
    <row r="36" spans="1:6" ht="15">
      <c r="A36" s="11">
        <v>210019</v>
      </c>
      <c r="B36" s="12" t="s">
        <v>28</v>
      </c>
      <c r="C36" s="17">
        <v>232896407.52417737</v>
      </c>
      <c r="D36" s="9">
        <v>0.6441624365482234</v>
      </c>
      <c r="E36" s="52">
        <v>0.0015789473684210721</v>
      </c>
      <c r="F36" s="22">
        <f t="shared" si="0"/>
        <v>367731.16977502144</v>
      </c>
    </row>
    <row r="37" spans="1:6" ht="15">
      <c r="A37" s="11">
        <v>210035</v>
      </c>
      <c r="B37" s="12" t="s">
        <v>39</v>
      </c>
      <c r="C37" s="17">
        <v>76417733.96948686</v>
      </c>
      <c r="D37" s="9">
        <v>0.6521472392638037</v>
      </c>
      <c r="E37" s="52">
        <v>0.002105263157894756</v>
      </c>
      <c r="F37" s="22">
        <f t="shared" si="0"/>
        <v>160879.43993576328</v>
      </c>
    </row>
    <row r="38" spans="1:6" ht="15">
      <c r="A38" s="11">
        <v>210012</v>
      </c>
      <c r="B38" s="12" t="s">
        <v>22</v>
      </c>
      <c r="C38" s="17">
        <v>428400532.04580384</v>
      </c>
      <c r="D38" s="9">
        <v>0.6708542713567839</v>
      </c>
      <c r="E38" s="52">
        <v>0.003157894736842125</v>
      </c>
      <c r="F38" s="22">
        <f t="shared" si="0"/>
        <v>1352843.7854078102</v>
      </c>
    </row>
    <row r="39" spans="1:6" ht="15">
      <c r="A39" s="11">
        <v>210029</v>
      </c>
      <c r="B39" s="12" t="s">
        <v>34</v>
      </c>
      <c r="C39" s="17">
        <v>354237613.19429564</v>
      </c>
      <c r="D39" s="9">
        <v>0.6807106598984772</v>
      </c>
      <c r="E39" s="52">
        <v>0.0036842105263158098</v>
      </c>
      <c r="F39" s="22">
        <f t="shared" si="0"/>
        <v>1305085.9433474122</v>
      </c>
    </row>
    <row r="40" spans="1:6" ht="15">
      <c r="A40" s="11">
        <v>210058</v>
      </c>
      <c r="B40" s="12" t="s">
        <v>53</v>
      </c>
      <c r="C40" s="17">
        <v>69116850.62032475</v>
      </c>
      <c r="D40" s="9">
        <v>0.6843478260869565</v>
      </c>
      <c r="E40" s="52">
        <v>0.0036842105263158098</v>
      </c>
      <c r="F40" s="22">
        <f t="shared" si="0"/>
        <v>254641.02860119785</v>
      </c>
    </row>
    <row r="41" spans="1:6" ht="15">
      <c r="A41" s="11">
        <v>210013</v>
      </c>
      <c r="B41" s="12" t="s">
        <v>23</v>
      </c>
      <c r="C41" s="17">
        <v>75937921.76691338</v>
      </c>
      <c r="D41" s="9">
        <v>0.702054794520548</v>
      </c>
      <c r="E41" s="52">
        <v>0.004736842105263178</v>
      </c>
      <c r="F41" s="22">
        <f t="shared" si="0"/>
        <v>359705.9452116965</v>
      </c>
    </row>
    <row r="42" spans="1:6" ht="15">
      <c r="A42" s="11">
        <v>210030</v>
      </c>
      <c r="B42" s="12" t="s">
        <v>35</v>
      </c>
      <c r="C42" s="17">
        <v>29287619.338239305</v>
      </c>
      <c r="D42" s="9">
        <v>0.708256880733945</v>
      </c>
      <c r="E42" s="52">
        <v>0.005263157894736863</v>
      </c>
      <c r="F42" s="22">
        <f t="shared" si="0"/>
        <v>154145.3649381022</v>
      </c>
    </row>
    <row r="43" spans="1:6" ht="15">
      <c r="A43" s="11">
        <v>210063</v>
      </c>
      <c r="B43" s="12" t="s">
        <v>57</v>
      </c>
      <c r="C43" s="17">
        <v>230010193.36690876</v>
      </c>
      <c r="D43" s="9">
        <v>0.7213197969543147</v>
      </c>
      <c r="E43" s="52">
        <v>0.0057894736842105474</v>
      </c>
      <c r="F43" s="22">
        <f t="shared" si="0"/>
        <v>1331637.9615978976</v>
      </c>
    </row>
    <row r="44" spans="1:6" ht="15">
      <c r="A44" s="11">
        <v>210061</v>
      </c>
      <c r="B44" s="12" t="s">
        <v>55</v>
      </c>
      <c r="C44" s="17">
        <v>38616312.7827501</v>
      </c>
      <c r="D44" s="9">
        <v>0.7333333333333333</v>
      </c>
      <c r="E44" s="52">
        <v>0.006315789473684232</v>
      </c>
      <c r="F44" s="22">
        <f t="shared" si="0"/>
        <v>243892.50178579093</v>
      </c>
    </row>
    <row r="45" spans="1:6" ht="15">
      <c r="A45" s="11">
        <v>210039</v>
      </c>
      <c r="B45" s="12" t="s">
        <v>42</v>
      </c>
      <c r="C45" s="17">
        <v>67061372.87534043</v>
      </c>
      <c r="D45" s="9">
        <v>0.7340136054421769</v>
      </c>
      <c r="E45" s="52">
        <v>0.006315789473684232</v>
      </c>
      <c r="F45" s="22">
        <f t="shared" si="0"/>
        <v>423545.51289688837</v>
      </c>
    </row>
    <row r="46" spans="1:6" ht="15">
      <c r="A46" s="11">
        <v>210028</v>
      </c>
      <c r="B46" s="12" t="s">
        <v>33</v>
      </c>
      <c r="C46" s="17">
        <v>69990405.24682103</v>
      </c>
      <c r="D46" s="9">
        <v>0.7430463576158941</v>
      </c>
      <c r="E46" s="52">
        <v>0.006842105263157917</v>
      </c>
      <c r="F46" s="22">
        <f t="shared" si="0"/>
        <v>478881.7201098296</v>
      </c>
    </row>
    <row r="47" spans="1:6" ht="15">
      <c r="A47" s="11">
        <v>210040</v>
      </c>
      <c r="B47" s="12" t="s">
        <v>43</v>
      </c>
      <c r="C47" s="17">
        <v>141883177.42320305</v>
      </c>
      <c r="D47" s="9">
        <v>0.7446428571428572</v>
      </c>
      <c r="E47" s="52">
        <v>0.006842105263157917</v>
      </c>
      <c r="F47" s="22">
        <f t="shared" si="0"/>
        <v>970779.6350008661</v>
      </c>
    </row>
    <row r="48" spans="1:6" ht="15">
      <c r="A48" s="11">
        <v>210060</v>
      </c>
      <c r="B48" s="12" t="s">
        <v>54</v>
      </c>
      <c r="C48" s="17">
        <v>17901765.039087564</v>
      </c>
      <c r="D48" s="9">
        <v>0.7923076923076923</v>
      </c>
      <c r="E48" s="52">
        <v>0.009473684210526339</v>
      </c>
      <c r="F48" s="22">
        <f t="shared" si="0"/>
        <v>169595.6687913563</v>
      </c>
    </row>
    <row r="49" spans="1:6" ht="15.75" thickBot="1">
      <c r="A49" s="14">
        <v>210045</v>
      </c>
      <c r="B49" s="7" t="s">
        <v>46</v>
      </c>
      <c r="C49" s="46">
        <v>3571064.055983222</v>
      </c>
      <c r="D49" s="41">
        <v>0.8333333333333334</v>
      </c>
      <c r="E49" s="53">
        <v>0.01</v>
      </c>
      <c r="F49" s="43">
        <f t="shared" si="0"/>
        <v>35710.64055983222</v>
      </c>
    </row>
    <row r="50" spans="1:7" ht="18" thickBot="1">
      <c r="A50" s="39"/>
      <c r="B50" s="40"/>
      <c r="C50" s="42">
        <f>SUM(C4:C49)</f>
        <v>8977162630.098291</v>
      </c>
      <c r="D50" s="44"/>
      <c r="E50" s="44"/>
      <c r="F50" s="45">
        <f>SUM(F4:F49)</f>
        <v>6789179.744832421</v>
      </c>
      <c r="G50" s="18"/>
    </row>
    <row r="51" spans="1:6" ht="15.75" customHeight="1">
      <c r="A51" s="59" t="s">
        <v>71</v>
      </c>
      <c r="B51" s="59"/>
      <c r="C51" s="60"/>
      <c r="D51" s="60"/>
      <c r="E51" s="60"/>
      <c r="F51" s="60"/>
    </row>
    <row r="52" spans="1:6" ht="23.25" customHeight="1">
      <c r="A52" s="59"/>
      <c r="B52" s="59"/>
      <c r="C52" s="59"/>
      <c r="D52" s="59"/>
      <c r="E52" s="59"/>
      <c r="F52" s="59"/>
    </row>
    <row r="53" spans="1:6" ht="15">
      <c r="A53" s="1"/>
      <c r="B53" s="1"/>
      <c r="C53" s="5"/>
      <c r="D53" s="2"/>
      <c r="E53" s="37" t="s">
        <v>10</v>
      </c>
      <c r="F53" s="38">
        <f>SUMIF(F4:F49,"&gt;0")</f>
        <v>7869585.360600162</v>
      </c>
    </row>
    <row r="54" spans="1:6" ht="15">
      <c r="A54" s="1"/>
      <c r="B54" s="1"/>
      <c r="C54" s="1"/>
      <c r="D54" s="2"/>
      <c r="E54" s="37" t="s">
        <v>11</v>
      </c>
      <c r="F54" s="38">
        <f>SUMIF(F4:F49,"&lt;0")</f>
        <v>-1080405.6157677432</v>
      </c>
    </row>
    <row r="55" spans="1:6" ht="15">
      <c r="A55" s="1"/>
      <c r="B55" s="1"/>
      <c r="C55" s="1"/>
      <c r="D55" s="2"/>
      <c r="E55" s="2"/>
      <c r="F55" s="3"/>
    </row>
    <row r="56" spans="1:6" ht="15">
      <c r="A56" s="1"/>
      <c r="B56" s="1"/>
      <c r="C56" s="1"/>
      <c r="D56" s="2"/>
      <c r="E56" s="2"/>
      <c r="F56" s="1"/>
    </row>
    <row r="57" spans="1:6" ht="15">
      <c r="A57" s="1"/>
      <c r="B57" s="1"/>
      <c r="C57" s="1"/>
      <c r="D57" s="2"/>
      <c r="E57" s="2"/>
      <c r="F57" s="3"/>
    </row>
    <row r="58" spans="1:6" ht="15">
      <c r="A58" s="1"/>
      <c r="B58" s="1"/>
      <c r="C58" s="1"/>
      <c r="D58" s="2"/>
      <c r="E58" s="2"/>
      <c r="F58" s="1"/>
    </row>
    <row r="59" spans="1:6" ht="15">
      <c r="A59" s="1"/>
      <c r="B59" s="1"/>
      <c r="C59" s="1"/>
      <c r="D59" s="2"/>
      <c r="E59" s="2"/>
      <c r="F59" s="3"/>
    </row>
    <row r="60" spans="1:6" ht="15">
      <c r="A60" s="1"/>
      <c r="B60" s="1"/>
      <c r="C60" s="1"/>
      <c r="D60" s="2"/>
      <c r="E60" s="2"/>
      <c r="F60" s="1"/>
    </row>
    <row r="61" spans="1:6" ht="15">
      <c r="A61" s="1"/>
      <c r="B61" s="1"/>
      <c r="C61" s="1"/>
      <c r="D61" s="2"/>
      <c r="E61" s="2"/>
      <c r="F61" s="1"/>
    </row>
    <row r="62" spans="1:6" ht="15">
      <c r="A62" s="1"/>
      <c r="B62" s="1"/>
      <c r="C62" s="1"/>
      <c r="D62" s="2"/>
      <c r="E62" s="2"/>
      <c r="F62" s="1"/>
    </row>
    <row r="63" spans="1:6" ht="15">
      <c r="A63" s="1"/>
      <c r="B63" s="1"/>
      <c r="C63" s="1"/>
      <c r="D63" s="2"/>
      <c r="E63" s="2"/>
      <c r="F63" s="1"/>
    </row>
    <row r="64" spans="1:6" ht="15">
      <c r="A64" s="1"/>
      <c r="B64" s="1"/>
      <c r="C64" s="1"/>
      <c r="D64" s="2"/>
      <c r="E64" s="2"/>
      <c r="F64" s="1"/>
    </row>
    <row r="65" spans="1:6" ht="15">
      <c r="A65" s="1"/>
      <c r="B65" s="1"/>
      <c r="C65" s="1"/>
      <c r="D65" s="2"/>
      <c r="E65" s="2"/>
      <c r="F65" s="1"/>
    </row>
    <row r="66" spans="1:6" ht="15">
      <c r="A66" s="1"/>
      <c r="B66" s="1"/>
      <c r="C66" s="1"/>
      <c r="D66" s="2"/>
      <c r="E66" s="2"/>
      <c r="F66" s="1"/>
    </row>
    <row r="67" spans="1:6" ht="15">
      <c r="A67" s="1"/>
      <c r="B67" s="1"/>
      <c r="C67" s="1"/>
      <c r="D67" s="2"/>
      <c r="E67" s="2"/>
      <c r="F67" s="1"/>
    </row>
    <row r="68" spans="1:6" ht="15">
      <c r="A68" s="1"/>
      <c r="B68" s="1"/>
      <c r="C68" s="1"/>
      <c r="D68" s="2"/>
      <c r="E68" s="2"/>
      <c r="F68" s="1"/>
    </row>
    <row r="69" spans="1:6" ht="15">
      <c r="A69" s="1"/>
      <c r="B69" s="1"/>
      <c r="C69" s="1"/>
      <c r="D69" s="2"/>
      <c r="E69" s="2"/>
      <c r="F69" s="1"/>
    </row>
    <row r="70" spans="1:6" ht="15">
      <c r="A70" s="1"/>
      <c r="B70" s="1"/>
      <c r="C70" s="1"/>
      <c r="D70" s="2"/>
      <c r="E70" s="2"/>
      <c r="F70" s="1"/>
    </row>
    <row r="71" spans="1:6" ht="15">
      <c r="A71" s="1"/>
      <c r="B71" s="1"/>
      <c r="C71" s="1"/>
      <c r="D71" s="2"/>
      <c r="E71" s="2"/>
      <c r="F71" s="1"/>
    </row>
    <row r="72" spans="1:6" ht="15">
      <c r="A72" s="1"/>
      <c r="B72" s="1"/>
      <c r="C72" s="1"/>
      <c r="D72" s="2"/>
      <c r="E72" s="2"/>
      <c r="F72" s="1"/>
    </row>
    <row r="73" spans="1:6" ht="15">
      <c r="A73" s="1"/>
      <c r="B73" s="1"/>
      <c r="C73" s="1"/>
      <c r="D73" s="2"/>
      <c r="E73" s="2"/>
      <c r="F73" s="1"/>
    </row>
    <row r="74" spans="1:6" ht="15">
      <c r="A74" s="1"/>
      <c r="B74" s="1"/>
      <c r="C74" s="1"/>
      <c r="D74" s="2"/>
      <c r="E74" s="2"/>
      <c r="F74" s="1"/>
    </row>
    <row r="75" spans="1:6" ht="15">
      <c r="A75" s="1"/>
      <c r="B75" s="1"/>
      <c r="C75" s="1"/>
      <c r="D75" s="2"/>
      <c r="E75" s="2"/>
      <c r="F75" s="1"/>
    </row>
    <row r="76" spans="1:6" ht="15">
      <c r="A76" s="1"/>
      <c r="B76" s="1"/>
      <c r="C76" s="1"/>
      <c r="D76" s="2"/>
      <c r="E76" s="2"/>
      <c r="F76" s="1"/>
    </row>
    <row r="77" spans="1:6" ht="15">
      <c r="A77" s="1"/>
      <c r="B77" s="1"/>
      <c r="C77" s="1"/>
      <c r="D77" s="2"/>
      <c r="E77" s="2"/>
      <c r="F77" s="1"/>
    </row>
    <row r="78" spans="1:6" ht="15">
      <c r="A78" s="1"/>
      <c r="B78" s="1"/>
      <c r="C78" s="1"/>
      <c r="D78" s="2"/>
      <c r="E78" s="2"/>
      <c r="F78" s="1"/>
    </row>
    <row r="79" spans="1:6" ht="15">
      <c r="A79" s="1"/>
      <c r="B79" s="1"/>
      <c r="C79" s="1"/>
      <c r="D79" s="2"/>
      <c r="E79" s="2"/>
      <c r="F79" s="1"/>
    </row>
    <row r="80" spans="1:6" ht="15">
      <c r="A80" s="1"/>
      <c r="B80" s="1"/>
      <c r="C80" s="1"/>
      <c r="D80" s="2"/>
      <c r="E80" s="2"/>
      <c r="F80" s="1"/>
    </row>
    <row r="81" spans="1:6" ht="15">
      <c r="A81" s="1"/>
      <c r="B81" s="1"/>
      <c r="C81" s="1"/>
      <c r="D81" s="2"/>
      <c r="E81" s="2"/>
      <c r="F81" s="1"/>
    </row>
    <row r="82" spans="1:6" ht="15">
      <c r="A82" s="1"/>
      <c r="B82" s="1"/>
      <c r="C82" s="1"/>
      <c r="D82" s="2"/>
      <c r="E82" s="2"/>
      <c r="F82" s="1"/>
    </row>
    <row r="83" spans="1:6" ht="15">
      <c r="A83" s="1"/>
      <c r="B83" s="1"/>
      <c r="C83" s="1"/>
      <c r="D83" s="2"/>
      <c r="E83" s="2"/>
      <c r="F83" s="1"/>
    </row>
    <row r="84" spans="1:6" ht="15">
      <c r="A84" s="1"/>
      <c r="B84" s="1"/>
      <c r="C84" s="1"/>
      <c r="D84" s="2"/>
      <c r="E84" s="2"/>
      <c r="F84" s="1"/>
    </row>
    <row r="85" spans="1:6" ht="15">
      <c r="A85" s="1"/>
      <c r="B85" s="1"/>
      <c r="C85" s="1"/>
      <c r="D85" s="2"/>
      <c r="E85" s="2"/>
      <c r="F85" s="1"/>
    </row>
    <row r="86" spans="1:6" ht="15">
      <c r="A86" s="1"/>
      <c r="B86" s="1"/>
      <c r="C86" s="1"/>
      <c r="D86" s="2"/>
      <c r="E86" s="2"/>
      <c r="F86" s="1"/>
    </row>
    <row r="87" spans="1:6" ht="15">
      <c r="A87" s="1"/>
      <c r="B87" s="1"/>
      <c r="C87" s="1"/>
      <c r="D87" s="2"/>
      <c r="E87" s="2"/>
      <c r="F87" s="1"/>
    </row>
    <row r="88" spans="1:6" ht="15">
      <c r="A88" s="1"/>
      <c r="B88" s="1"/>
      <c r="C88" s="1"/>
      <c r="D88" s="2"/>
      <c r="E88" s="2"/>
      <c r="F88" s="1"/>
    </row>
    <row r="89" spans="1:6" ht="15">
      <c r="A89" s="1"/>
      <c r="B89" s="1"/>
      <c r="C89" s="1"/>
      <c r="D89" s="2"/>
      <c r="E89" s="2"/>
      <c r="F89" s="1"/>
    </row>
    <row r="90" spans="1:6" ht="15">
      <c r="A90" s="1"/>
      <c r="B90" s="1"/>
      <c r="C90" s="1"/>
      <c r="D90" s="2"/>
      <c r="E90" s="2"/>
      <c r="F90" s="1"/>
    </row>
    <row r="91" spans="1:6" ht="15">
      <c r="A91" s="1"/>
      <c r="B91" s="1"/>
      <c r="C91" s="1"/>
      <c r="D91" s="2"/>
      <c r="E91" s="2"/>
      <c r="F91" s="1"/>
    </row>
    <row r="92" spans="1:6" ht="15">
      <c r="A92" s="1"/>
      <c r="B92" s="1"/>
      <c r="C92" s="1"/>
      <c r="D92" s="2"/>
      <c r="E92" s="2"/>
      <c r="F92" s="1"/>
    </row>
    <row r="93" spans="1:6" ht="15">
      <c r="A93" s="1"/>
      <c r="B93" s="1"/>
      <c r="C93" s="1"/>
      <c r="D93" s="2"/>
      <c r="E93" s="2"/>
      <c r="F93" s="1"/>
    </row>
    <row r="94" spans="1:6" ht="15">
      <c r="A94" s="1"/>
      <c r="B94" s="1"/>
      <c r="C94" s="1"/>
      <c r="D94" s="2"/>
      <c r="E94" s="2"/>
      <c r="F94" s="1"/>
    </row>
    <row r="95" spans="1:6" ht="15">
      <c r="A95" s="1"/>
      <c r="B95" s="1"/>
      <c r="C95" s="1"/>
      <c r="D95" s="2"/>
      <c r="E95" s="2"/>
      <c r="F95" s="1"/>
    </row>
    <row r="96" spans="1:6" ht="15">
      <c r="A96" s="1"/>
      <c r="B96" s="1"/>
      <c r="C96" s="1"/>
      <c r="D96" s="2"/>
      <c r="E96" s="2"/>
      <c r="F96" s="1"/>
    </row>
    <row r="97" spans="1:6" ht="15">
      <c r="A97" s="1"/>
      <c r="B97" s="1"/>
      <c r="C97" s="1"/>
      <c r="D97" s="2"/>
      <c r="E97" s="2"/>
      <c r="F97" s="1"/>
    </row>
    <row r="98" spans="1:6" ht="15">
      <c r="A98" s="1"/>
      <c r="B98" s="1"/>
      <c r="C98" s="1"/>
      <c r="D98" s="2"/>
      <c r="E98" s="2"/>
      <c r="F98" s="1"/>
    </row>
    <row r="99" spans="1:6" ht="15">
      <c r="A99" s="1"/>
      <c r="B99" s="1"/>
      <c r="C99" s="1"/>
      <c r="D99" s="2"/>
      <c r="E99" s="2"/>
      <c r="F99" s="1"/>
    </row>
    <row r="100" spans="1:6" ht="15">
      <c r="A100" s="1"/>
      <c r="B100" s="1"/>
      <c r="C100" s="1"/>
      <c r="D100" s="2"/>
      <c r="E100" s="2"/>
      <c r="F100" s="1"/>
    </row>
    <row r="101" spans="1:6" ht="15">
      <c r="A101" s="1"/>
      <c r="B101" s="1"/>
      <c r="C101" s="1"/>
      <c r="D101" s="2"/>
      <c r="E101" s="2"/>
      <c r="F101" s="1"/>
    </row>
    <row r="102" spans="1:6" ht="15">
      <c r="A102" s="1"/>
      <c r="B102" s="1"/>
      <c r="C102" s="1"/>
      <c r="D102" s="2"/>
      <c r="E102" s="2"/>
      <c r="F102" s="1"/>
    </row>
    <row r="103" spans="1:6" ht="15">
      <c r="A103" s="1"/>
      <c r="B103" s="1"/>
      <c r="C103" s="1"/>
      <c r="D103" s="2"/>
      <c r="E103" s="2"/>
      <c r="F103" s="1"/>
    </row>
    <row r="104" spans="1:6" ht="15">
      <c r="A104" s="1"/>
      <c r="B104" s="1"/>
      <c r="C104" s="1"/>
      <c r="D104" s="2"/>
      <c r="E104" s="2"/>
      <c r="F104" s="1"/>
    </row>
    <row r="105" spans="1:6" ht="15">
      <c r="A105" s="1"/>
      <c r="B105" s="1"/>
      <c r="C105" s="1"/>
      <c r="D105" s="2"/>
      <c r="E105" s="2"/>
      <c r="F105" s="1"/>
    </row>
    <row r="106" spans="1:6" ht="15">
      <c r="A106" s="1"/>
      <c r="B106" s="1"/>
      <c r="C106" s="1"/>
      <c r="D106" s="2"/>
      <c r="E106" s="2"/>
      <c r="F106" s="1"/>
    </row>
    <row r="107" spans="1:6" ht="15">
      <c r="A107" s="1"/>
      <c r="B107" s="1"/>
      <c r="C107" s="1"/>
      <c r="D107" s="2"/>
      <c r="E107" s="2"/>
      <c r="F107" s="1"/>
    </row>
    <row r="108" spans="1:6" ht="15">
      <c r="A108" s="1"/>
      <c r="B108" s="1"/>
      <c r="C108" s="1"/>
      <c r="D108" s="2"/>
      <c r="E108" s="2"/>
      <c r="F108" s="1"/>
    </row>
  </sheetData>
  <sheetProtection/>
  <mergeCells count="2">
    <mergeCell ref="A1:F1"/>
    <mergeCell ref="A51:F52"/>
  </mergeCells>
  <printOptions/>
  <pageMargins left="0.25" right="0.25" top="0.75" bottom="0.75" header="0.3" footer="0.3"/>
  <pageSetup fitToHeight="1" fitToWidth="1" horizontalDpi="600" verticalDpi="600" orientation="portrait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2"/>
  <sheetViews>
    <sheetView zoomScalePageLayoutView="0" workbookViewId="0" topLeftCell="A1">
      <selection activeCell="G8" sqref="G8"/>
    </sheetView>
  </sheetViews>
  <sheetFormatPr defaultColWidth="9.140625" defaultRowHeight="15"/>
  <cols>
    <col min="1" max="1" width="12.00390625" style="0" customWidth="1"/>
    <col min="3" max="3" width="18.8515625" style="0" customWidth="1"/>
    <col min="4" max="4" width="22.57421875" style="0" customWidth="1"/>
  </cols>
  <sheetData>
    <row r="1" spans="1:4" ht="14.25">
      <c r="A1" s="28" t="s">
        <v>60</v>
      </c>
      <c r="B1" s="29"/>
      <c r="C1" s="29"/>
      <c r="D1" s="29"/>
    </row>
    <row r="2" spans="1:4" ht="14.25">
      <c r="A2" s="61" t="s">
        <v>61</v>
      </c>
      <c r="B2" s="61"/>
      <c r="C2" s="61"/>
      <c r="D2" s="61"/>
    </row>
    <row r="3" spans="1:4" ht="28.5">
      <c r="A3" s="62" t="s">
        <v>58</v>
      </c>
      <c r="B3" s="63"/>
      <c r="C3" s="30" t="s">
        <v>62</v>
      </c>
      <c r="D3" s="30" t="s">
        <v>63</v>
      </c>
    </row>
    <row r="4" spans="1:4" ht="42.75">
      <c r="A4" s="31" t="s">
        <v>64</v>
      </c>
      <c r="B4" s="32">
        <v>0.17</v>
      </c>
      <c r="C4" s="54">
        <f>'[1]1.Payment Scale-'!C5</f>
        <v>-0.04</v>
      </c>
      <c r="D4" s="54">
        <f>'[1]1.Payment Scale-'!D5</f>
        <v>-0.01</v>
      </c>
    </row>
    <row r="5" spans="1:4" ht="14.25">
      <c r="A5" s="33"/>
      <c r="B5" s="34">
        <f>B4+0.01</f>
        <v>0.18000000000000002</v>
      </c>
      <c r="C5" s="55">
        <f aca="true" t="shared" si="0" ref="C5:C38">$C$4-((B5-$B$4)*($C$4/($C$69-$B$4)))</f>
        <v>-0.03882352941176471</v>
      </c>
      <c r="D5" s="55">
        <f aca="true" t="shared" si="1" ref="D5:D33">$D$4-((B5-$B$4)*($D$4/($D$69-$B$4)))</f>
        <v>-0.009655172413793104</v>
      </c>
    </row>
    <row r="6" spans="1:4" ht="14.25">
      <c r="A6" s="33"/>
      <c r="B6" s="34">
        <f aca="true" t="shared" si="2" ref="B6:B62">B5+0.01</f>
        <v>0.19000000000000003</v>
      </c>
      <c r="C6" s="55">
        <f t="shared" si="0"/>
        <v>-0.03764705882352941</v>
      </c>
      <c r="D6" s="55">
        <f t="shared" si="1"/>
        <v>-0.009310344827586206</v>
      </c>
    </row>
    <row r="7" spans="1:4" ht="14.25">
      <c r="A7" s="33"/>
      <c r="B7" s="34">
        <f t="shared" si="2"/>
        <v>0.20000000000000004</v>
      </c>
      <c r="C7" s="55">
        <f t="shared" si="0"/>
        <v>-0.036470588235294116</v>
      </c>
      <c r="D7" s="55">
        <f t="shared" si="1"/>
        <v>-0.00896551724137931</v>
      </c>
    </row>
    <row r="8" spans="1:4" ht="14.25">
      <c r="A8" s="33"/>
      <c r="B8" s="34">
        <f t="shared" si="2"/>
        <v>0.21000000000000005</v>
      </c>
      <c r="C8" s="55">
        <f t="shared" si="0"/>
        <v>-0.03529411764705882</v>
      </c>
      <c r="D8" s="55">
        <f t="shared" si="1"/>
        <v>-0.008620689655172414</v>
      </c>
    </row>
    <row r="9" spans="1:4" ht="14.25">
      <c r="A9" s="33"/>
      <c r="B9" s="34">
        <f t="shared" si="2"/>
        <v>0.22000000000000006</v>
      </c>
      <c r="C9" s="55">
        <f t="shared" si="0"/>
        <v>-0.03411764705882352</v>
      </c>
      <c r="D9" s="55">
        <f t="shared" si="1"/>
        <v>-0.008275862068965516</v>
      </c>
    </row>
    <row r="10" spans="1:4" ht="14.25">
      <c r="A10" s="33"/>
      <c r="B10" s="34">
        <f t="shared" si="2"/>
        <v>0.23000000000000007</v>
      </c>
      <c r="C10" s="55">
        <f t="shared" si="0"/>
        <v>-0.03294117647058823</v>
      </c>
      <c r="D10" s="55">
        <f t="shared" si="1"/>
        <v>-0.00793103448275862</v>
      </c>
    </row>
    <row r="11" spans="1:4" ht="14.25">
      <c r="A11" s="33"/>
      <c r="B11" s="34">
        <f t="shared" si="2"/>
        <v>0.24000000000000007</v>
      </c>
      <c r="C11" s="55">
        <f t="shared" si="0"/>
        <v>-0.03176470588235293</v>
      </c>
      <c r="D11" s="55">
        <f t="shared" si="1"/>
        <v>-0.007586206896551722</v>
      </c>
    </row>
    <row r="12" spans="1:4" ht="14.25">
      <c r="A12" s="33"/>
      <c r="B12" s="34">
        <f t="shared" si="2"/>
        <v>0.25000000000000006</v>
      </c>
      <c r="C12" s="55">
        <f t="shared" si="0"/>
        <v>-0.030588235294117642</v>
      </c>
      <c r="D12" s="55">
        <f t="shared" si="1"/>
        <v>-0.007241379310344826</v>
      </c>
    </row>
    <row r="13" spans="1:4" ht="14.25">
      <c r="A13" s="33"/>
      <c r="B13" s="34">
        <f t="shared" si="2"/>
        <v>0.26000000000000006</v>
      </c>
      <c r="C13" s="55">
        <f t="shared" si="0"/>
        <v>-0.029411764705882346</v>
      </c>
      <c r="D13" s="55">
        <f t="shared" si="1"/>
        <v>-0.006896551724137929</v>
      </c>
    </row>
    <row r="14" spans="1:4" ht="14.25">
      <c r="A14" s="33"/>
      <c r="B14" s="34">
        <f t="shared" si="2"/>
        <v>0.2700000000000001</v>
      </c>
      <c r="C14" s="55">
        <f t="shared" si="0"/>
        <v>-0.028235294117647053</v>
      </c>
      <c r="D14" s="55">
        <f t="shared" si="1"/>
        <v>-0.006551724137931033</v>
      </c>
    </row>
    <row r="15" spans="1:4" ht="14.25">
      <c r="A15" s="33"/>
      <c r="B15" s="34">
        <f t="shared" si="2"/>
        <v>0.2800000000000001</v>
      </c>
      <c r="C15" s="55">
        <f t="shared" si="0"/>
        <v>-0.027058823529411757</v>
      </c>
      <c r="D15" s="55">
        <f t="shared" si="1"/>
        <v>-0.006206896551724136</v>
      </c>
    </row>
    <row r="16" spans="1:4" ht="14.25">
      <c r="A16" s="33"/>
      <c r="B16" s="34">
        <f t="shared" si="2"/>
        <v>0.2900000000000001</v>
      </c>
      <c r="C16" s="55">
        <f t="shared" si="0"/>
        <v>-0.02588235294117646</v>
      </c>
      <c r="D16" s="55">
        <f t="shared" si="1"/>
        <v>-0.005862068965517239</v>
      </c>
    </row>
    <row r="17" spans="1:4" ht="14.25">
      <c r="A17" s="33"/>
      <c r="B17" s="34">
        <f t="shared" si="2"/>
        <v>0.3000000000000001</v>
      </c>
      <c r="C17" s="55">
        <f t="shared" si="0"/>
        <v>-0.024705882352941168</v>
      </c>
      <c r="D17" s="55">
        <f t="shared" si="1"/>
        <v>-0.005517241379310342</v>
      </c>
    </row>
    <row r="18" spans="1:4" ht="14.25">
      <c r="A18" s="33"/>
      <c r="B18" s="34">
        <f t="shared" si="2"/>
        <v>0.3100000000000001</v>
      </c>
      <c r="C18" s="55">
        <f t="shared" si="0"/>
        <v>-0.02352941176470587</v>
      </c>
      <c r="D18" s="55">
        <f t="shared" si="1"/>
        <v>-0.005172413793103446</v>
      </c>
    </row>
    <row r="19" spans="1:4" ht="14.25">
      <c r="A19" s="33"/>
      <c r="B19" s="34">
        <f t="shared" si="2"/>
        <v>0.3200000000000001</v>
      </c>
      <c r="C19" s="55">
        <f t="shared" si="0"/>
        <v>-0.022352941176470575</v>
      </c>
      <c r="D19" s="55">
        <f t="shared" si="1"/>
        <v>-0.0048275862068965485</v>
      </c>
    </row>
    <row r="20" spans="1:4" ht="14.25">
      <c r="A20" s="33"/>
      <c r="B20" s="34">
        <f t="shared" si="2"/>
        <v>0.3300000000000001</v>
      </c>
      <c r="C20" s="55">
        <f t="shared" si="0"/>
        <v>-0.02117647058823528</v>
      </c>
      <c r="D20" s="55">
        <f t="shared" si="1"/>
        <v>-0.0044827586206896515</v>
      </c>
    </row>
    <row r="21" spans="1:4" ht="14.25">
      <c r="A21" s="33"/>
      <c r="B21" s="34">
        <f t="shared" si="2"/>
        <v>0.34000000000000014</v>
      </c>
      <c r="C21" s="55">
        <f t="shared" si="0"/>
        <v>-0.019999999999999983</v>
      </c>
      <c r="D21" s="55">
        <f t="shared" si="1"/>
        <v>-0.004137931034482754</v>
      </c>
    </row>
    <row r="22" spans="1:4" ht="14.25">
      <c r="A22" s="33"/>
      <c r="B22" s="34">
        <f t="shared" si="2"/>
        <v>0.35000000000000014</v>
      </c>
      <c r="C22" s="55">
        <f t="shared" si="0"/>
        <v>-0.01882352941176469</v>
      </c>
      <c r="D22" s="55">
        <f t="shared" si="1"/>
        <v>-0.003793103448275858</v>
      </c>
    </row>
    <row r="23" spans="1:4" ht="14.25">
      <c r="A23" s="33"/>
      <c r="B23" s="34">
        <f t="shared" si="2"/>
        <v>0.36000000000000015</v>
      </c>
      <c r="C23" s="55">
        <f t="shared" si="0"/>
        <v>-0.017647058823529394</v>
      </c>
      <c r="D23" s="55">
        <f t="shared" si="1"/>
        <v>-0.003448275862068961</v>
      </c>
    </row>
    <row r="24" spans="1:4" ht="14.25">
      <c r="A24" s="33"/>
      <c r="B24" s="34">
        <f t="shared" si="2"/>
        <v>0.37000000000000016</v>
      </c>
      <c r="C24" s="55">
        <f t="shared" si="0"/>
        <v>-0.016470588235294098</v>
      </c>
      <c r="D24" s="55">
        <f t="shared" si="1"/>
        <v>-0.003103448275862064</v>
      </c>
    </row>
    <row r="25" spans="1:4" ht="14.25">
      <c r="A25" s="33"/>
      <c r="B25" s="34">
        <f t="shared" si="2"/>
        <v>0.38000000000000017</v>
      </c>
      <c r="C25" s="55">
        <f t="shared" si="0"/>
        <v>-0.015294117647058802</v>
      </c>
      <c r="D25" s="55">
        <f t="shared" si="1"/>
        <v>-0.002758620689655167</v>
      </c>
    </row>
    <row r="26" spans="1:4" ht="14.25">
      <c r="A26" s="33"/>
      <c r="B26" s="34">
        <f t="shared" si="2"/>
        <v>0.3900000000000002</v>
      </c>
      <c r="C26" s="55">
        <f t="shared" si="0"/>
        <v>-0.014117647058823509</v>
      </c>
      <c r="D26" s="55">
        <f t="shared" si="1"/>
        <v>-0.002413793103448271</v>
      </c>
    </row>
    <row r="27" spans="1:4" ht="14.25">
      <c r="A27" s="33"/>
      <c r="B27" s="34">
        <f t="shared" si="2"/>
        <v>0.4000000000000002</v>
      </c>
      <c r="C27" s="55">
        <f t="shared" si="0"/>
        <v>-0.012941176470588213</v>
      </c>
      <c r="D27" s="55">
        <f t="shared" si="1"/>
        <v>-0.0020689655172413737</v>
      </c>
    </row>
    <row r="28" spans="1:4" ht="14.25">
      <c r="A28" s="33"/>
      <c r="B28" s="34">
        <f t="shared" si="2"/>
        <v>0.4100000000000002</v>
      </c>
      <c r="C28" s="55">
        <f t="shared" si="0"/>
        <v>-0.011764705882352917</v>
      </c>
      <c r="D28" s="55">
        <f t="shared" si="1"/>
        <v>-0.0017241379310344775</v>
      </c>
    </row>
    <row r="29" spans="1:4" ht="14.25">
      <c r="A29" s="33"/>
      <c r="B29" s="34">
        <f t="shared" si="2"/>
        <v>0.4200000000000002</v>
      </c>
      <c r="C29" s="55">
        <f t="shared" si="0"/>
        <v>-0.010588235294117617</v>
      </c>
      <c r="D29" s="55">
        <f t="shared" si="1"/>
        <v>-0.0013793103448275796</v>
      </c>
    </row>
    <row r="30" spans="1:4" ht="14.25">
      <c r="A30" s="33"/>
      <c r="B30" s="34">
        <f t="shared" si="2"/>
        <v>0.4300000000000002</v>
      </c>
      <c r="C30" s="55">
        <f t="shared" si="0"/>
        <v>-0.009411764705882324</v>
      </c>
      <c r="D30" s="55">
        <f t="shared" si="1"/>
        <v>-0.0010344827586206817</v>
      </c>
    </row>
    <row r="31" spans="1:4" ht="14.25">
      <c r="A31" s="33"/>
      <c r="B31" s="34">
        <f t="shared" si="2"/>
        <v>0.4400000000000002</v>
      </c>
      <c r="C31" s="55">
        <f t="shared" si="0"/>
        <v>-0.008235294117647028</v>
      </c>
      <c r="D31" s="55">
        <f t="shared" si="1"/>
        <v>-0.0006896551724137855</v>
      </c>
    </row>
    <row r="32" spans="1:4" ht="14.25">
      <c r="A32" s="33"/>
      <c r="B32" s="34">
        <f t="shared" si="2"/>
        <v>0.45000000000000023</v>
      </c>
      <c r="C32" s="55">
        <f t="shared" si="0"/>
        <v>-0.0070588235294117355</v>
      </c>
      <c r="D32" s="55">
        <f t="shared" si="1"/>
        <v>-0.0003448275862068875</v>
      </c>
    </row>
    <row r="33" spans="1:4" ht="14.25">
      <c r="A33" s="33"/>
      <c r="B33" s="34">
        <f t="shared" si="2"/>
        <v>0.46000000000000024</v>
      </c>
      <c r="C33" s="55">
        <f t="shared" si="0"/>
        <v>-0.005882352941176436</v>
      </c>
      <c r="D33" s="55">
        <f t="shared" si="1"/>
        <v>0</v>
      </c>
    </row>
    <row r="34" spans="1:4" ht="14.25">
      <c r="A34" s="33"/>
      <c r="B34" s="34">
        <f t="shared" si="2"/>
        <v>0.47000000000000025</v>
      </c>
      <c r="C34" s="55">
        <f t="shared" si="0"/>
        <v>-0.004705882352941143</v>
      </c>
      <c r="D34" s="55">
        <v>0</v>
      </c>
    </row>
    <row r="35" spans="1:4" ht="14.25">
      <c r="A35" s="33"/>
      <c r="B35" s="34">
        <f t="shared" si="2"/>
        <v>0.48000000000000026</v>
      </c>
      <c r="C35" s="55">
        <f t="shared" si="0"/>
        <v>-0.0035294117647058504</v>
      </c>
      <c r="D35" s="55">
        <v>0</v>
      </c>
    </row>
    <row r="36" spans="1:4" ht="14.25">
      <c r="A36" s="33"/>
      <c r="B36" s="34">
        <f t="shared" si="2"/>
        <v>0.49000000000000027</v>
      </c>
      <c r="C36" s="55">
        <f t="shared" si="0"/>
        <v>-0.0023529411764705507</v>
      </c>
      <c r="D36" s="55">
        <v>0</v>
      </c>
    </row>
    <row r="37" spans="1:4" ht="14.25">
      <c r="A37" s="33"/>
      <c r="B37" s="34">
        <f t="shared" si="2"/>
        <v>0.5000000000000002</v>
      </c>
      <c r="C37" s="55">
        <f t="shared" si="0"/>
        <v>-0.001176470588235272</v>
      </c>
      <c r="D37" s="55">
        <v>0</v>
      </c>
    </row>
    <row r="38" spans="1:4" ht="14.25">
      <c r="A38" s="33"/>
      <c r="B38" s="34">
        <f t="shared" si="2"/>
        <v>0.5100000000000002</v>
      </c>
      <c r="C38" s="55">
        <f t="shared" si="0"/>
        <v>0</v>
      </c>
      <c r="D38" s="55">
        <v>0</v>
      </c>
    </row>
    <row r="39" spans="1:4" ht="14.25">
      <c r="A39" s="33"/>
      <c r="B39" s="34">
        <f t="shared" si="2"/>
        <v>0.5200000000000002</v>
      </c>
      <c r="C39" s="55">
        <v>0</v>
      </c>
      <c r="D39" s="55">
        <v>0</v>
      </c>
    </row>
    <row r="40" spans="1:4" ht="14.25">
      <c r="A40" s="33"/>
      <c r="B40" s="34">
        <f t="shared" si="2"/>
        <v>0.5300000000000002</v>
      </c>
      <c r="C40" s="55">
        <v>0</v>
      </c>
      <c r="D40" s="55">
        <v>0</v>
      </c>
    </row>
    <row r="41" spans="1:4" ht="14.25">
      <c r="A41" s="33"/>
      <c r="B41" s="34">
        <f t="shared" si="2"/>
        <v>0.5400000000000003</v>
      </c>
      <c r="C41" s="55">
        <v>0</v>
      </c>
      <c r="D41" s="55">
        <v>0</v>
      </c>
    </row>
    <row r="42" spans="1:4" ht="14.25">
      <c r="A42" s="33"/>
      <c r="B42" s="34">
        <f t="shared" si="2"/>
        <v>0.5500000000000003</v>
      </c>
      <c r="C42" s="55">
        <v>0</v>
      </c>
      <c r="D42" s="55">
        <v>0</v>
      </c>
    </row>
    <row r="43" spans="1:4" ht="14.25">
      <c r="A43" s="33"/>
      <c r="B43" s="34">
        <f t="shared" si="2"/>
        <v>0.5600000000000003</v>
      </c>
      <c r="C43" s="55">
        <v>0</v>
      </c>
      <c r="D43" s="55">
        <v>0</v>
      </c>
    </row>
    <row r="44" spans="1:4" ht="14.25">
      <c r="A44" s="33"/>
      <c r="B44" s="34">
        <f t="shared" si="2"/>
        <v>0.5700000000000003</v>
      </c>
      <c r="C44" s="55">
        <v>0</v>
      </c>
      <c r="D44" s="55">
        <v>0</v>
      </c>
    </row>
    <row r="45" spans="1:4" ht="14.25">
      <c r="A45" s="33"/>
      <c r="B45" s="34">
        <f t="shared" si="2"/>
        <v>0.5800000000000003</v>
      </c>
      <c r="C45" s="55">
        <v>0</v>
      </c>
      <c r="D45" s="55">
        <v>0</v>
      </c>
    </row>
    <row r="46" spans="1:4" ht="14.25">
      <c r="A46" s="33"/>
      <c r="B46" s="34">
        <f t="shared" si="2"/>
        <v>0.5900000000000003</v>
      </c>
      <c r="C46" s="55">
        <v>0</v>
      </c>
      <c r="D46" s="55">
        <v>0</v>
      </c>
    </row>
    <row r="47" spans="1:4" ht="14.25">
      <c r="A47" s="33"/>
      <c r="B47" s="34">
        <f t="shared" si="2"/>
        <v>0.6000000000000003</v>
      </c>
      <c r="C47" s="55">
        <v>0</v>
      </c>
      <c r="D47" s="55">
        <v>0</v>
      </c>
    </row>
    <row r="48" spans="1:4" ht="14.25">
      <c r="A48" s="33"/>
      <c r="B48" s="34">
        <f t="shared" si="2"/>
        <v>0.6100000000000003</v>
      </c>
      <c r="C48" s="55">
        <v>0</v>
      </c>
      <c r="D48" s="55">
        <f>$D$67-((B48-$B$67)*($D$67/($D$70-$B$67)))</f>
        <v>1.734723475976807E-17</v>
      </c>
    </row>
    <row r="49" spans="1:4" ht="14.25">
      <c r="A49" s="33"/>
      <c r="B49" s="34">
        <f t="shared" si="2"/>
        <v>0.6200000000000003</v>
      </c>
      <c r="C49" s="55">
        <v>0</v>
      </c>
      <c r="D49" s="55">
        <f>$D$67-((B49-$B$67)*($D$67/($D$70-$B$67)))</f>
        <v>0.0005263157894737028</v>
      </c>
    </row>
    <row r="50" spans="1:4" ht="14.25">
      <c r="A50" s="33"/>
      <c r="B50" s="34">
        <f t="shared" si="2"/>
        <v>0.6300000000000003</v>
      </c>
      <c r="C50" s="55">
        <v>0</v>
      </c>
      <c r="D50" s="55">
        <f>$D$67-((B50-$B$67)*($D$67/($D$70-$B$67)))</f>
        <v>0.0010526315789473866</v>
      </c>
    </row>
    <row r="51" spans="1:4" ht="14.25">
      <c r="A51" s="33"/>
      <c r="B51" s="34">
        <f t="shared" si="2"/>
        <v>0.6400000000000003</v>
      </c>
      <c r="C51" s="55">
        <v>0</v>
      </c>
      <c r="D51" s="55">
        <f aca="true" t="shared" si="3" ref="D51:D62">$D$67-((B51-$B$67)*($D$67/($D$70-$B$67)))</f>
        <v>0.0015789473684210721</v>
      </c>
    </row>
    <row r="52" spans="1:4" ht="14.25">
      <c r="A52" s="33"/>
      <c r="B52" s="34">
        <f t="shared" si="2"/>
        <v>0.6500000000000004</v>
      </c>
      <c r="C52" s="55">
        <v>0</v>
      </c>
      <c r="D52" s="55">
        <f t="shared" si="3"/>
        <v>0.002105263157894756</v>
      </c>
    </row>
    <row r="53" spans="1:4" ht="14.25">
      <c r="A53" s="33"/>
      <c r="B53" s="34">
        <f t="shared" si="2"/>
        <v>0.6600000000000004</v>
      </c>
      <c r="C53" s="55">
        <v>0</v>
      </c>
      <c r="D53" s="55">
        <f t="shared" si="3"/>
        <v>0.0026315789473684405</v>
      </c>
    </row>
    <row r="54" spans="1:4" ht="14.25">
      <c r="A54" s="33"/>
      <c r="B54" s="34">
        <f t="shared" si="2"/>
        <v>0.6700000000000004</v>
      </c>
      <c r="C54" s="55">
        <v>0</v>
      </c>
      <c r="D54" s="55">
        <f t="shared" si="3"/>
        <v>0.003157894736842125</v>
      </c>
    </row>
    <row r="55" spans="1:4" ht="14.25">
      <c r="A55" s="33"/>
      <c r="B55" s="34">
        <f t="shared" si="2"/>
        <v>0.6800000000000004</v>
      </c>
      <c r="C55" s="55">
        <v>0</v>
      </c>
      <c r="D55" s="55">
        <f t="shared" si="3"/>
        <v>0.0036842105263158098</v>
      </c>
    </row>
    <row r="56" spans="1:4" ht="14.25">
      <c r="A56" s="33"/>
      <c r="B56" s="34">
        <f t="shared" si="2"/>
        <v>0.6900000000000004</v>
      </c>
      <c r="C56" s="55">
        <v>0</v>
      </c>
      <c r="D56" s="55">
        <f t="shared" si="3"/>
        <v>0.0042105263157894935</v>
      </c>
    </row>
    <row r="57" spans="1:4" ht="14.25">
      <c r="A57" s="33"/>
      <c r="B57" s="34">
        <f t="shared" si="2"/>
        <v>0.7000000000000004</v>
      </c>
      <c r="C57" s="55">
        <v>0</v>
      </c>
      <c r="D57" s="55">
        <f t="shared" si="3"/>
        <v>0.004736842105263178</v>
      </c>
    </row>
    <row r="58" spans="1:4" ht="14.25">
      <c r="A58" s="33"/>
      <c r="B58" s="34">
        <f t="shared" si="2"/>
        <v>0.7100000000000004</v>
      </c>
      <c r="C58" s="55">
        <v>0</v>
      </c>
      <c r="D58" s="55">
        <f t="shared" si="3"/>
        <v>0.005263157894736863</v>
      </c>
    </row>
    <row r="59" spans="1:4" ht="14.25">
      <c r="A59" s="33"/>
      <c r="B59" s="34">
        <f t="shared" si="2"/>
        <v>0.7200000000000004</v>
      </c>
      <c r="C59" s="55">
        <v>0</v>
      </c>
      <c r="D59" s="55">
        <f t="shared" si="3"/>
        <v>0.0057894736842105474</v>
      </c>
    </row>
    <row r="60" spans="1:4" ht="14.25">
      <c r="A60" s="33"/>
      <c r="B60" s="34">
        <f t="shared" si="2"/>
        <v>0.7300000000000004</v>
      </c>
      <c r="C60" s="55">
        <v>0</v>
      </c>
      <c r="D60" s="55">
        <f t="shared" si="3"/>
        <v>0.006315789473684232</v>
      </c>
    </row>
    <row r="61" spans="1:4" ht="14.25">
      <c r="A61" s="33"/>
      <c r="B61" s="34">
        <f t="shared" si="2"/>
        <v>0.7400000000000004</v>
      </c>
      <c r="C61" s="55">
        <v>0</v>
      </c>
      <c r="D61" s="55">
        <f t="shared" si="3"/>
        <v>0.006842105263157917</v>
      </c>
    </row>
    <row r="62" spans="1:4" ht="14.25">
      <c r="A62" s="33"/>
      <c r="B62" s="34">
        <f t="shared" si="2"/>
        <v>0.7500000000000004</v>
      </c>
      <c r="C62" s="55">
        <v>0</v>
      </c>
      <c r="D62" s="55">
        <f t="shared" si="3"/>
        <v>0.0073684210526316005</v>
      </c>
    </row>
    <row r="63" spans="1:4" ht="14.25">
      <c r="A63" s="33"/>
      <c r="B63" s="34">
        <f>B62+0.01</f>
        <v>0.7600000000000005</v>
      </c>
      <c r="C63" s="55">
        <v>0</v>
      </c>
      <c r="D63" s="55">
        <f>$D$67-((B63-$B$67)*($D$67/($D$70-$B$67)))</f>
        <v>0.007894736842105286</v>
      </c>
    </row>
    <row r="64" spans="1:4" ht="14.25">
      <c r="A64" s="33"/>
      <c r="B64" s="34">
        <f>B63+0.01</f>
        <v>0.7700000000000005</v>
      </c>
      <c r="C64" s="55">
        <v>0</v>
      </c>
      <c r="D64" s="55">
        <f>$D$67-((B64-$B$67)*($D$67/($D$70-$B$67)))</f>
        <v>0.00842105263157897</v>
      </c>
    </row>
    <row r="65" spans="1:4" ht="14.25">
      <c r="A65" s="33"/>
      <c r="B65" s="34">
        <f>B64+0.01</f>
        <v>0.7800000000000005</v>
      </c>
      <c r="C65" s="55">
        <v>0</v>
      </c>
      <c r="D65" s="55">
        <f>$D$67-((B65-$B$67)*($D$67/($D$70-$B$67)))</f>
        <v>0.008947368421052655</v>
      </c>
    </row>
    <row r="66" spans="1:4" ht="14.25">
      <c r="A66" s="33"/>
      <c r="B66" s="34">
        <f>B65+0.01</f>
        <v>0.7900000000000005</v>
      </c>
      <c r="C66" s="55">
        <v>0</v>
      </c>
      <c r="D66" s="55">
        <f>$D$67-((B66-$B$67)*($D$67/($D$70-$B$67)))</f>
        <v>0.009473684210526339</v>
      </c>
    </row>
    <row r="67" spans="1:4" ht="42.75">
      <c r="A67" s="31" t="s">
        <v>65</v>
      </c>
      <c r="B67" s="32">
        <v>0.8</v>
      </c>
      <c r="C67" s="56">
        <v>0</v>
      </c>
      <c r="D67" s="56">
        <v>0.01</v>
      </c>
    </row>
    <row r="68" spans="1:4" ht="14.25">
      <c r="A68" s="35"/>
      <c r="B68" s="29"/>
      <c r="C68" s="29"/>
      <c r="D68" s="29"/>
    </row>
    <row r="69" spans="1:4" ht="14.25">
      <c r="A69" s="64" t="s">
        <v>66</v>
      </c>
      <c r="B69" s="65"/>
      <c r="C69" s="36">
        <f>'[1]A-Scaling Parameters'!C5</f>
        <v>0.51</v>
      </c>
      <c r="D69" s="36">
        <f>'[1]A-Scaling Parameters'!C6</f>
        <v>0.46</v>
      </c>
    </row>
    <row r="70" spans="1:4" ht="14.25">
      <c r="A70" s="64" t="s">
        <v>67</v>
      </c>
      <c r="B70" s="65"/>
      <c r="C70" s="36" t="s">
        <v>68</v>
      </c>
      <c r="D70" s="36">
        <v>0.61</v>
      </c>
    </row>
    <row r="71" spans="1:4" ht="14.25">
      <c r="A71" s="66" t="s">
        <v>69</v>
      </c>
      <c r="B71" s="66"/>
      <c r="C71" s="66"/>
      <c r="D71" s="66"/>
    </row>
    <row r="72" spans="1:4" ht="14.25">
      <c r="A72" s="67"/>
      <c r="B72" s="67"/>
      <c r="C72" s="67"/>
      <c r="D72" s="67"/>
    </row>
  </sheetData>
  <sheetProtection/>
  <mergeCells count="5">
    <mergeCell ref="A2:D2"/>
    <mergeCell ref="A3:B3"/>
    <mergeCell ref="A69:B69"/>
    <mergeCell ref="A70:B70"/>
    <mergeCell ref="A71:D7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Sule Calikoglu</dc:creator>
  <cp:keywords/>
  <dc:description/>
  <cp:lastModifiedBy>Greg Reeves</cp:lastModifiedBy>
  <cp:lastPrinted>2015-05-26T15:27:44Z</cp:lastPrinted>
  <dcterms:created xsi:type="dcterms:W3CDTF">2011-10-04T18:49:48Z</dcterms:created>
  <dcterms:modified xsi:type="dcterms:W3CDTF">2016-09-18T01:25:45Z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