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Quality\MHAC\New MHAC Methodology\CY2013\Calculation Sheet\"/>
    </mc:Choice>
  </mc:AlternateContent>
  <bookViews>
    <workbookView xWindow="-4050" yWindow="345" windowWidth="20925" windowHeight="12105"/>
  </bookViews>
  <sheets>
    <sheet name="CALCULATION SHEET" sheetId="12" r:id="rId1"/>
  </sheets>
  <calcPr calcId="152511"/>
</workbook>
</file>

<file path=xl/calcChain.xml><?xml version="1.0" encoding="utf-8"?>
<calcChain xmlns="http://schemas.openxmlformats.org/spreadsheetml/2006/main">
  <c r="S72" i="12" l="1"/>
  <c r="R72" i="12"/>
  <c r="S35" i="12"/>
  <c r="R35" i="12"/>
  <c r="S25" i="12"/>
  <c r="R25" i="12"/>
  <c r="R79" i="12" l="1"/>
  <c r="H5" i="12" l="1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L36" i="12" l="1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H26" i="12"/>
  <c r="L26" i="12"/>
  <c r="M26" i="12" s="1"/>
  <c r="H27" i="12"/>
  <c r="L27" i="12"/>
  <c r="M27" i="12" s="1"/>
  <c r="H28" i="12"/>
  <c r="L28" i="12"/>
  <c r="M28" i="12" s="1"/>
  <c r="H29" i="12"/>
  <c r="L29" i="12"/>
  <c r="M29" i="12" s="1"/>
  <c r="H30" i="12"/>
  <c r="L30" i="12"/>
  <c r="M30" i="12" s="1"/>
  <c r="H31" i="12"/>
  <c r="L31" i="12"/>
  <c r="M31" i="12" s="1"/>
  <c r="H32" i="12"/>
  <c r="L32" i="12"/>
  <c r="M32" i="12" s="1"/>
  <c r="N32" i="12"/>
  <c r="H33" i="12"/>
  <c r="L33" i="12"/>
  <c r="M33" i="12" s="1"/>
  <c r="H34" i="12"/>
  <c r="L34" i="12"/>
  <c r="M34" i="12" s="1"/>
  <c r="N28" i="12" l="1"/>
  <c r="O28" i="12" s="1"/>
  <c r="Q28" i="12" s="1"/>
  <c r="N27" i="12"/>
  <c r="N34" i="12"/>
  <c r="O34" i="12" s="1"/>
  <c r="Q34" i="12" s="1"/>
  <c r="N29" i="12"/>
  <c r="O29" i="12" s="1"/>
  <c r="Q29" i="12" s="1"/>
  <c r="N26" i="12"/>
  <c r="O26" i="12" s="1"/>
  <c r="Q26" i="12" s="1"/>
  <c r="N33" i="12"/>
  <c r="O33" i="12" s="1"/>
  <c r="Q33" i="12" s="1"/>
  <c r="N31" i="12"/>
  <c r="O31" i="12" s="1"/>
  <c r="Q31" i="12" s="1"/>
  <c r="N30" i="12"/>
  <c r="O30" i="12" s="1"/>
  <c r="Q30" i="12" s="1"/>
  <c r="O32" i="12"/>
  <c r="Q32" i="12" s="1"/>
  <c r="O27" i="12"/>
  <c r="Q27" i="12" s="1"/>
  <c r="N56" i="12"/>
  <c r="N55" i="12"/>
  <c r="N48" i="12"/>
  <c r="N47" i="12"/>
  <c r="M56" i="12"/>
  <c r="M55" i="12"/>
  <c r="M48" i="12"/>
  <c r="M47" i="12"/>
  <c r="N15" i="12"/>
  <c r="M15" i="12"/>
  <c r="L56" i="12" l="1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5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36" i="12"/>
  <c r="N6" i="12" l="1"/>
  <c r="M5" i="12"/>
  <c r="N5" i="12"/>
  <c r="M16" i="12"/>
  <c r="N37" i="12"/>
  <c r="N38" i="12"/>
  <c r="N39" i="12"/>
  <c r="N40" i="12"/>
  <c r="N41" i="12"/>
  <c r="N42" i="12"/>
  <c r="N43" i="12"/>
  <c r="N44" i="12"/>
  <c r="N45" i="12"/>
  <c r="N46" i="12"/>
  <c r="N49" i="12"/>
  <c r="N50" i="12"/>
  <c r="N51" i="12"/>
  <c r="N52" i="12"/>
  <c r="N53" i="12"/>
  <c r="N54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36" i="12"/>
  <c r="N7" i="12"/>
  <c r="N8" i="12"/>
  <c r="N9" i="12"/>
  <c r="N10" i="12"/>
  <c r="N11" i="12"/>
  <c r="N12" i="12"/>
  <c r="N13" i="12"/>
  <c r="N14" i="12"/>
  <c r="N16" i="12"/>
  <c r="N17" i="12"/>
  <c r="N18" i="12"/>
  <c r="N19" i="12"/>
  <c r="N20" i="12"/>
  <c r="N21" i="12"/>
  <c r="N22" i="12"/>
  <c r="N23" i="12"/>
  <c r="N24" i="12"/>
  <c r="M37" i="12"/>
  <c r="M38" i="12"/>
  <c r="M39" i="12"/>
  <c r="M40" i="12"/>
  <c r="M41" i="12"/>
  <c r="M42" i="12"/>
  <c r="M43" i="12"/>
  <c r="M44" i="12"/>
  <c r="M45" i="12"/>
  <c r="M46" i="12"/>
  <c r="M49" i="12"/>
  <c r="M50" i="12"/>
  <c r="M51" i="12"/>
  <c r="M52" i="12"/>
  <c r="M53" i="12"/>
  <c r="M54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36" i="12"/>
  <c r="M6" i="12"/>
  <c r="M7" i="12"/>
  <c r="M8" i="12"/>
  <c r="M9" i="12"/>
  <c r="M10" i="12"/>
  <c r="M11" i="12"/>
  <c r="M12" i="12"/>
  <c r="M13" i="12"/>
  <c r="M14" i="12"/>
  <c r="M17" i="12"/>
  <c r="M18" i="12"/>
  <c r="M19" i="12"/>
  <c r="M20" i="12"/>
  <c r="M21" i="12"/>
  <c r="M22" i="12"/>
  <c r="M23" i="12"/>
  <c r="M24" i="12"/>
  <c r="O15" i="12" l="1"/>
  <c r="O47" i="12"/>
  <c r="O48" i="12"/>
  <c r="Q48" i="12" s="1"/>
  <c r="O55" i="12"/>
  <c r="Q55" i="12" s="1"/>
  <c r="O56" i="12"/>
  <c r="Q56" i="12" s="1"/>
  <c r="Q47" i="12"/>
  <c r="N72" i="12"/>
  <c r="N35" i="12"/>
  <c r="N25" i="12"/>
  <c r="O6" i="12" l="1"/>
  <c r="O7" i="12"/>
  <c r="Q7" i="12" s="1"/>
  <c r="O8" i="12"/>
  <c r="Q8" i="12" s="1"/>
  <c r="O9" i="12"/>
  <c r="Q9" i="12" s="1"/>
  <c r="O10" i="12"/>
  <c r="Q10" i="12" s="1"/>
  <c r="O11" i="12"/>
  <c r="Q11" i="12" s="1"/>
  <c r="O12" i="12"/>
  <c r="Q12" i="12" s="1"/>
  <c r="O13" i="12"/>
  <c r="Q13" i="12" s="1"/>
  <c r="O14" i="12"/>
  <c r="Q14" i="12" s="1"/>
  <c r="Q15" i="12"/>
  <c r="O16" i="12"/>
  <c r="Q16" i="12" s="1"/>
  <c r="O17" i="12"/>
  <c r="Q17" i="12" s="1"/>
  <c r="O18" i="12"/>
  <c r="Q18" i="12" s="1"/>
  <c r="O19" i="12"/>
  <c r="Q19" i="12" s="1"/>
  <c r="O20" i="12"/>
  <c r="Q20" i="12" s="1"/>
  <c r="O21" i="12"/>
  <c r="Q21" i="12" s="1"/>
  <c r="O22" i="12"/>
  <c r="Q22" i="12" s="1"/>
  <c r="O23" i="12"/>
  <c r="Q23" i="12" s="1"/>
  <c r="O24" i="12"/>
  <c r="Q24" i="12" s="1"/>
  <c r="O36" i="12"/>
  <c r="Q36" i="12" s="1"/>
  <c r="O37" i="12"/>
  <c r="Q37" i="12" s="1"/>
  <c r="O38" i="12"/>
  <c r="Q38" i="12" s="1"/>
  <c r="O39" i="12"/>
  <c r="Q39" i="12" s="1"/>
  <c r="O40" i="12"/>
  <c r="Q40" i="12" s="1"/>
  <c r="O41" i="12"/>
  <c r="Q41" i="12" s="1"/>
  <c r="O42" i="12"/>
  <c r="Q42" i="12" s="1"/>
  <c r="O43" i="12"/>
  <c r="Q43" i="12" s="1"/>
  <c r="O44" i="12"/>
  <c r="Q44" i="12" s="1"/>
  <c r="O45" i="12"/>
  <c r="Q45" i="12" s="1"/>
  <c r="O46" i="12"/>
  <c r="Q46" i="12" s="1"/>
  <c r="O49" i="12"/>
  <c r="Q49" i="12" s="1"/>
  <c r="O50" i="12"/>
  <c r="Q50" i="12" s="1"/>
  <c r="O51" i="12"/>
  <c r="Q51" i="12" s="1"/>
  <c r="O52" i="12"/>
  <c r="Q52" i="12" s="1"/>
  <c r="O53" i="12"/>
  <c r="Q53" i="12" s="1"/>
  <c r="O54" i="12"/>
  <c r="Q54" i="12" s="1"/>
  <c r="O57" i="12"/>
  <c r="Q57" i="12" s="1"/>
  <c r="O58" i="12"/>
  <c r="Q58" i="12" s="1"/>
  <c r="O59" i="12"/>
  <c r="Q59" i="12" s="1"/>
  <c r="O60" i="12"/>
  <c r="Q60" i="12" s="1"/>
  <c r="O61" i="12"/>
  <c r="Q61" i="12" s="1"/>
  <c r="O62" i="12"/>
  <c r="Q62" i="12" s="1"/>
  <c r="O63" i="12"/>
  <c r="Q63" i="12" s="1"/>
  <c r="O64" i="12"/>
  <c r="Q64" i="12" s="1"/>
  <c r="O65" i="12"/>
  <c r="Q65" i="12" s="1"/>
  <c r="O66" i="12"/>
  <c r="Q66" i="12" s="1"/>
  <c r="O67" i="12"/>
  <c r="Q67" i="12" s="1"/>
  <c r="O68" i="12"/>
  <c r="Q68" i="12" s="1"/>
  <c r="O69" i="12"/>
  <c r="Q69" i="12" s="1"/>
  <c r="O70" i="12"/>
  <c r="Q70" i="12" s="1"/>
  <c r="O71" i="12"/>
  <c r="Q71" i="12" s="1"/>
  <c r="O5" i="12"/>
  <c r="Q6" i="12" l="1"/>
  <c r="Q5" i="12"/>
  <c r="Q72" i="12"/>
  <c r="Q35" i="12"/>
  <c r="O72" i="12"/>
  <c r="M72" i="12"/>
  <c r="M35" i="12"/>
  <c r="O35" i="12"/>
  <c r="O25" i="12"/>
  <c r="M25" i="12"/>
  <c r="Q25" i="12" l="1"/>
</calcChain>
</file>

<file path=xl/sharedStrings.xml><?xml version="1.0" encoding="utf-8"?>
<sst xmlns="http://schemas.openxmlformats.org/spreadsheetml/2006/main" count="97" uniqueCount="89">
  <si>
    <t>PPC Number</t>
  </si>
  <si>
    <t>PPC Description</t>
  </si>
  <si>
    <t>Threshold</t>
  </si>
  <si>
    <t>Benchmark</t>
  </si>
  <si>
    <t xml:space="preserve">Stroke &amp; Intracranial Hemorrhage </t>
  </si>
  <si>
    <t>Extreme CNS Complications</t>
  </si>
  <si>
    <t xml:space="preserve">Acute Pulmonary Edema and Respiratory Failure without Ventilation </t>
  </si>
  <si>
    <t xml:space="preserve">Acute Pulmonary Edema and Respiratory Failure with Ventilation </t>
  </si>
  <si>
    <t>Pneumonia &amp; Other Lung Infections</t>
  </si>
  <si>
    <t xml:space="preserve">Aspiration Pneumonia </t>
  </si>
  <si>
    <t>Pulmonary Embolism</t>
  </si>
  <si>
    <t>Other Pulmonary Complications</t>
  </si>
  <si>
    <t>Shock</t>
  </si>
  <si>
    <t xml:space="preserve">Congestive Heart Failure </t>
  </si>
  <si>
    <t xml:space="preserve">Acute Myocardial Infarction </t>
  </si>
  <si>
    <t>Cardiac Arrythmias &amp; Conduction Disturbances</t>
  </si>
  <si>
    <t>Other Cardiac Complications</t>
  </si>
  <si>
    <t>Ventricular Fibrillation/Cardiac Arrest</t>
  </si>
  <si>
    <t xml:space="preserve">Peripheral Vascular Complications Except Venous Thrombosis </t>
  </si>
  <si>
    <t>Venous Thrombosis</t>
  </si>
  <si>
    <t>Major Gastrointestinal Complications without Transfusion or Significant Bleeding</t>
  </si>
  <si>
    <t xml:space="preserve">Major Gastrointestinal Complications with Transfusion or Significant Bleeding </t>
  </si>
  <si>
    <t>Major Liver Complications</t>
  </si>
  <si>
    <t xml:space="preserve">Other Gastrointestinal Complications without Transfusion or Significant Bleeding </t>
  </si>
  <si>
    <t>Clostridium Difficile Colitis</t>
  </si>
  <si>
    <t xml:space="preserve">GU Complications Except UTI </t>
  </si>
  <si>
    <t xml:space="preserve">Renal Failure without Dialysis </t>
  </si>
  <si>
    <t xml:space="preserve">Renal Failure with Dialysis </t>
  </si>
  <si>
    <t xml:space="preserve">Diabetic Ketoacidosis &amp; Coma </t>
  </si>
  <si>
    <t xml:space="preserve">Post-Hemorrhagic &amp; Other Acute Anemia with Transfusion </t>
  </si>
  <si>
    <t xml:space="preserve">In-Hospital Trauma and Fractures </t>
  </si>
  <si>
    <t xml:space="preserve">Poisonings Except from Anesthesia </t>
  </si>
  <si>
    <t xml:space="preserve">Decubitus Ulcer </t>
  </si>
  <si>
    <t>Transfusion Incompatibility Reaction</t>
  </si>
  <si>
    <t xml:space="preserve">Cellulitis </t>
  </si>
  <si>
    <t>Moderate Infectious</t>
  </si>
  <si>
    <t>Septicemia &amp; Severe Infections</t>
  </si>
  <si>
    <t xml:space="preserve">Acute Mental Health Changes </t>
  </si>
  <si>
    <t xml:space="preserve">Post-Operative Infection &amp; Deep Wound Disruption Without Procedure </t>
  </si>
  <si>
    <t xml:space="preserve">Post-Operative Wound Infection &amp; Deep Wound Disruption with Procedure </t>
  </si>
  <si>
    <t xml:space="preserve">Reopening Surgical Site </t>
  </si>
  <si>
    <t>Post-Operative Hemorrhage &amp; Hematoma without Hemorrhage Control Procedure or I&amp;D Proc</t>
  </si>
  <si>
    <t>Post-Operative Hemorrhage &amp; Hematoma with Hemorrhage Control Procedure or I&amp;D Proc</t>
  </si>
  <si>
    <t xml:space="preserve">Accidental Puncture/Laceration During Invasive Procedure </t>
  </si>
  <si>
    <t xml:space="preserve">Accidental Cut or Hemorrhage During Other Medical Care </t>
  </si>
  <si>
    <t xml:space="preserve">Other Surgical Complication - Mod </t>
  </si>
  <si>
    <t xml:space="preserve">Post-procedure Foreign Bodies </t>
  </si>
  <si>
    <t xml:space="preserve">Post-Operative Substance Reaction &amp; Non-O.R. Procedure for Foreign Body </t>
  </si>
  <si>
    <t xml:space="preserve">Encephalopathy </t>
  </si>
  <si>
    <t xml:space="preserve">Other Complications of Medical Care </t>
  </si>
  <si>
    <t xml:space="preserve">Iatrogenic Pneumothrax </t>
  </si>
  <si>
    <t xml:space="preserve">Mechanical Complication of Device, Implant &amp; Graft </t>
  </si>
  <si>
    <t xml:space="preserve">Gastrointestinal Ostomy Complications </t>
  </si>
  <si>
    <t xml:space="preserve">Inflammation &amp; Other Complications of Devices, Implants or Grafts Except Vascular Infection </t>
  </si>
  <si>
    <t>Infection, Inflammation &amp; Clotting Complications of Peripheral Vascular Catheters &amp; Infusions</t>
  </si>
  <si>
    <t xml:space="preserve">Infections due to Central Venous Catheters </t>
  </si>
  <si>
    <t xml:space="preserve">Obstetrical Hemorrhage without Transfusion </t>
  </si>
  <si>
    <t xml:space="preserve">Obstetrical Hemorrhage wtih Transfusion </t>
  </si>
  <si>
    <t xml:space="preserve">Obstetric Lacerations &amp; Other Trauma Without Instrumentation </t>
  </si>
  <si>
    <t>Obstetric Lacerations &amp; Other Trauma With Instrumentation</t>
  </si>
  <si>
    <t xml:space="preserve">Medical &amp; Anesthesia Obstetric Complications </t>
  </si>
  <si>
    <t xml:space="preserve">Major Puerperal Infection and Other Major Obstetric Complications </t>
  </si>
  <si>
    <t xml:space="preserve">Other Complications of Obstetrical Surgical &amp; Perineal Wounds </t>
  </si>
  <si>
    <t xml:space="preserve">Delivery with Placental Complications </t>
  </si>
  <si>
    <t xml:space="preserve">Post-Operative Respiratory Failure with Tracheostomy </t>
  </si>
  <si>
    <t>Other In-Hospital Adverse Events</t>
  </si>
  <si>
    <t xml:space="preserve">Urinary Tract Infection without Catheter </t>
  </si>
  <si>
    <t>Catheter-Related Urinary Tract Infection</t>
  </si>
  <si>
    <t>BASE YEAR CY2013</t>
  </si>
  <si>
    <t>RATIO PERFORMANCE PERIOD</t>
  </si>
  <si>
    <t>EXPECTED</t>
  </si>
  <si>
    <t>SUBTOTAL</t>
  </si>
  <si>
    <t>TOTAL WEIGHTED SCORE</t>
  </si>
  <si>
    <t>POSSIBLE DENOMINATOR</t>
  </si>
  <si>
    <t>OBSERVED</t>
  </si>
  <si>
    <t xml:space="preserve">RATIO     </t>
  </si>
  <si>
    <t>AT RISK</t>
  </si>
  <si>
    <t>ATTAINMENT POINTS</t>
  </si>
  <si>
    <t>IMPROVEMENT POINTS</t>
  </si>
  <si>
    <t>TOTAL UNWEIGHTED POINTS</t>
  </si>
  <si>
    <t>TIER 1</t>
  </si>
  <si>
    <t>TIER 2</t>
  </si>
  <si>
    <t>TIER 3</t>
  </si>
  <si>
    <t xml:space="preserve">Poisonings due to Anesthesia </t>
  </si>
  <si>
    <t>OMIT CASES IF EXPECTED &lt; 1 AND DENOMINATOR &lt; 10, IF NOT NEVER EVENTS</t>
  </si>
  <si>
    <t>TEIR</t>
  </si>
  <si>
    <t>WEIGHTED TOTAL POINTS BY TIER</t>
  </si>
  <si>
    <t>Never Events (formulas differ for these PPCs)</t>
  </si>
  <si>
    <t>TOTAL WEIGHTED DENOMINATOR BY 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</si>
</sst>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, Helvetica, sans-serif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color theme="3"/>
      <name val="Calibri"/>
      <family val="2"/>
      <scheme val="minor"/>
    </font>
    <font>
      <b/>
      <sz val="14"/>
      <color indexed="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56"/>
      <name val="Arial"/>
      <family val="2"/>
    </font>
    <font>
      <b/>
      <sz val="11"/>
      <name val="Arial"/>
      <family val="2"/>
    </font>
    <font>
      <b/>
      <sz val="12"/>
      <color indexed="8"/>
      <name val="Arial, Helvetica, sans-serif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thin">
        <color rgb="FFF0F0F0"/>
      </bottom>
      <diagonal/>
    </border>
    <border>
      <left style="medium">
        <color indexed="64"/>
      </left>
      <right style="thin">
        <color rgb="FFF0F0F0"/>
      </right>
      <top style="thin">
        <color rgb="FFF0F0F0"/>
      </top>
      <bottom style="medium">
        <color indexed="64"/>
      </bottom>
      <diagonal/>
    </border>
    <border>
      <left style="medium">
        <color indexed="64"/>
      </left>
      <right style="thin">
        <color rgb="FFF0F0F0"/>
      </right>
      <top style="medium">
        <color indexed="64"/>
      </top>
      <bottom style="thin">
        <color rgb="FFF0F0F0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thin">
        <color rgb="FFF0F0F0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0F0F0"/>
      </right>
      <top style="thin">
        <color rgb="FFF0F0F0"/>
      </top>
      <bottom style="thin">
        <color rgb="FFF0F0F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9" fillId="0" borderId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20" fillId="0" borderId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7" fillId="21" borderId="0" applyNumberFormat="0" applyBorder="0" applyAlignment="0" applyProtection="0"/>
    <xf numFmtId="0" fontId="20" fillId="0" borderId="0"/>
    <xf numFmtId="0" fontId="9" fillId="5" borderId="4" applyNumberFormat="0" applyAlignment="0" applyProtection="0"/>
    <xf numFmtId="0" fontId="1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13" fillId="7" borderId="7" applyNumberFormat="0" applyAlignment="0" applyProtection="0"/>
    <xf numFmtId="0" fontId="17" fillId="13" borderId="0" applyNumberFormat="0" applyBorder="0" applyAlignment="0" applyProtection="0"/>
    <xf numFmtId="0" fontId="20" fillId="0" borderId="0"/>
    <xf numFmtId="0" fontId="5" fillId="0" borderId="3" applyNumberFormat="0" applyFill="0" applyAlignment="0" applyProtection="0"/>
    <xf numFmtId="0" fontId="11" fillId="6" borderId="4" applyNumberFormat="0" applyAlignment="0" applyProtection="0"/>
    <xf numFmtId="0" fontId="17" fillId="9" borderId="0" applyNumberFormat="0" applyBorder="0" applyAlignment="0" applyProtection="0"/>
    <xf numFmtId="0" fontId="20" fillId="0" borderId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17" fillId="32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1" applyNumberFormat="0" applyFill="0" applyAlignment="0" applyProtection="0"/>
    <xf numFmtId="0" fontId="17" fillId="2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3" fillId="0" borderId="0"/>
  </cellStyleXfs>
  <cellXfs count="98">
    <xf numFmtId="0" fontId="0" fillId="0" borderId="0" xfId="0"/>
    <xf numFmtId="0" fontId="0" fillId="0" borderId="0" xfId="0"/>
    <xf numFmtId="0" fontId="21" fillId="33" borderId="11" xfId="86" applyFont="1" applyFill="1" applyBorder="1" applyAlignment="1"/>
    <xf numFmtId="164" fontId="21" fillId="33" borderId="11" xfId="86" applyNumberFormat="1" applyFont="1" applyFill="1" applyBorder="1" applyAlignment="1"/>
    <xf numFmtId="0" fontId="21" fillId="33" borderId="14" xfId="86" applyFont="1" applyFill="1" applyBorder="1" applyAlignment="1"/>
    <xf numFmtId="0" fontId="24" fillId="0" borderId="12" xfId="0" applyFont="1" applyBorder="1"/>
    <xf numFmtId="0" fontId="21" fillId="33" borderId="27" xfId="86" applyFont="1" applyFill="1" applyBorder="1" applyAlignment="1"/>
    <xf numFmtId="0" fontId="0" fillId="0" borderId="12" xfId="0" applyBorder="1"/>
    <xf numFmtId="2" fontId="26" fillId="33" borderId="17" xfId="0" applyNumberFormat="1" applyFont="1" applyFill="1" applyBorder="1" applyAlignment="1" applyProtection="1">
      <alignment horizontal="right" wrapText="1"/>
    </xf>
    <xf numFmtId="2" fontId="26" fillId="33" borderId="29" xfId="0" applyNumberFormat="1" applyFont="1" applyFill="1" applyBorder="1" applyAlignment="1" applyProtection="1">
      <alignment horizontal="right" wrapText="1"/>
    </xf>
    <xf numFmtId="0" fontId="27" fillId="0" borderId="20" xfId="0" applyFont="1" applyBorder="1"/>
    <xf numFmtId="0" fontId="27" fillId="0" borderId="32" xfId="0" applyFont="1" applyBorder="1" applyAlignment="1">
      <alignment horizontal="center" vertical="center"/>
    </xf>
    <xf numFmtId="1" fontId="26" fillId="33" borderId="32" xfId="0" applyNumberFormat="1" applyFont="1" applyFill="1" applyBorder="1" applyAlignment="1" applyProtection="1">
      <alignment horizontal="center" vertical="center" wrapText="1"/>
    </xf>
    <xf numFmtId="1" fontId="26" fillId="33" borderId="30" xfId="0" applyNumberFormat="1" applyFont="1" applyFill="1" applyBorder="1" applyAlignment="1" applyProtection="1">
      <alignment horizontal="center" vertical="center" wrapText="1"/>
    </xf>
    <xf numFmtId="1" fontId="26" fillId="33" borderId="31" xfId="0" applyNumberFormat="1" applyFont="1" applyFill="1" applyBorder="1" applyAlignment="1" applyProtection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3" fillId="33" borderId="16" xfId="0" applyFont="1" applyFill="1" applyBorder="1" applyAlignment="1" applyProtection="1">
      <alignment horizontal="center" vertical="center" wrapText="1"/>
    </xf>
    <xf numFmtId="0" fontId="23" fillId="33" borderId="17" xfId="0" applyFont="1" applyFill="1" applyBorder="1" applyAlignment="1" applyProtection="1">
      <alignment horizontal="center" vertical="center" wrapText="1"/>
    </xf>
    <xf numFmtId="0" fontId="23" fillId="33" borderId="19" xfId="0" applyFont="1" applyFill="1" applyBorder="1" applyAlignment="1" applyProtection="1">
      <alignment horizontal="center" vertical="center" wrapText="1"/>
    </xf>
    <xf numFmtId="0" fontId="23" fillId="33" borderId="21" xfId="0" applyFont="1" applyFill="1" applyBorder="1" applyAlignment="1" applyProtection="1">
      <alignment horizontal="center" vertical="center" wrapText="1"/>
    </xf>
    <xf numFmtId="0" fontId="23" fillId="33" borderId="12" xfId="0" applyFont="1" applyFill="1" applyBorder="1" applyAlignment="1" applyProtection="1">
      <alignment horizontal="center" vertical="center" wrapText="1"/>
    </xf>
    <xf numFmtId="0" fontId="23" fillId="33" borderId="29" xfId="0" applyFont="1" applyFill="1" applyBorder="1" applyAlignment="1" applyProtection="1">
      <alignment horizontal="center" vertical="center" wrapText="1"/>
    </xf>
    <xf numFmtId="0" fontId="25" fillId="33" borderId="12" xfId="0" applyFont="1" applyFill="1" applyBorder="1" applyAlignment="1" applyProtection="1">
      <alignment horizontal="center" vertical="center" wrapText="1"/>
    </xf>
    <xf numFmtId="0" fontId="18" fillId="33" borderId="15" xfId="0" applyFont="1" applyFill="1" applyBorder="1" applyAlignment="1" applyProtection="1">
      <alignment horizontal="left" wrapText="1"/>
    </xf>
    <xf numFmtId="0" fontId="28" fillId="33" borderId="32" xfId="0" applyFont="1" applyFill="1" applyBorder="1" applyAlignment="1" applyProtection="1">
      <alignment horizontal="center" vertical="center" wrapText="1"/>
    </xf>
    <xf numFmtId="0" fontId="18" fillId="33" borderId="10" xfId="0" applyFont="1" applyFill="1" applyBorder="1" applyAlignment="1" applyProtection="1">
      <alignment horizontal="left" wrapText="1"/>
    </xf>
    <xf numFmtId="0" fontId="18" fillId="33" borderId="26" xfId="0" applyFont="1" applyFill="1" applyBorder="1" applyAlignment="1" applyProtection="1">
      <alignment horizontal="left" wrapText="1"/>
    </xf>
    <xf numFmtId="0" fontId="28" fillId="33" borderId="12" xfId="0" applyFont="1" applyFill="1" applyBorder="1" applyAlignment="1" applyProtection="1">
      <alignment horizontal="center" vertical="center" wrapText="1"/>
    </xf>
    <xf numFmtId="0" fontId="28" fillId="33" borderId="16" xfId="0" applyFont="1" applyFill="1" applyBorder="1" applyAlignment="1" applyProtection="1">
      <alignment horizontal="center" vertical="center" wrapText="1"/>
    </xf>
    <xf numFmtId="0" fontId="28" fillId="33" borderId="29" xfId="0" applyFont="1" applyFill="1" applyBorder="1" applyAlignment="1" applyProtection="1">
      <alignment horizontal="center" vertical="center" wrapText="1"/>
    </xf>
    <xf numFmtId="0" fontId="28" fillId="33" borderId="17" xfId="0" applyFont="1" applyFill="1" applyBorder="1" applyAlignment="1" applyProtection="1">
      <alignment horizontal="center" vertical="center" wrapText="1"/>
    </xf>
    <xf numFmtId="0" fontId="28" fillId="33" borderId="19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8" fillId="33" borderId="20" xfId="0" applyFont="1" applyFill="1" applyBorder="1" applyAlignment="1" applyProtection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9" fillId="33" borderId="17" xfId="86" applyFont="1" applyFill="1" applyBorder="1" applyAlignment="1"/>
    <xf numFmtId="0" fontId="30" fillId="33" borderId="16" xfId="0" applyFont="1" applyFill="1" applyBorder="1" applyAlignment="1" applyProtection="1">
      <alignment horizontal="left" wrapText="1"/>
    </xf>
    <xf numFmtId="0" fontId="31" fillId="33" borderId="17" xfId="86" applyFont="1" applyFill="1" applyBorder="1" applyAlignment="1"/>
    <xf numFmtId="0" fontId="32" fillId="0" borderId="13" xfId="0" applyFont="1" applyBorder="1"/>
    <xf numFmtId="164" fontId="31" fillId="33" borderId="17" xfId="86" applyNumberFormat="1" applyFont="1" applyFill="1" applyBorder="1" applyAlignment="1"/>
    <xf numFmtId="0" fontId="16" fillId="34" borderId="12" xfId="0" applyFont="1" applyFill="1" applyBorder="1"/>
    <xf numFmtId="0" fontId="25" fillId="33" borderId="18" xfId="0" applyFont="1" applyFill="1" applyBorder="1" applyAlignment="1" applyProtection="1">
      <alignment horizontal="center" vertical="center" wrapText="1"/>
    </xf>
    <xf numFmtId="0" fontId="0" fillId="34" borderId="0" xfId="0" applyFill="1"/>
    <xf numFmtId="0" fontId="21" fillId="34" borderId="11" xfId="86" applyFont="1" applyFill="1" applyBorder="1" applyAlignment="1"/>
    <xf numFmtId="0" fontId="18" fillId="34" borderId="10" xfId="0" applyFont="1" applyFill="1" applyBorder="1" applyAlignment="1" applyProtection="1">
      <alignment horizontal="left" wrapText="1"/>
    </xf>
    <xf numFmtId="0" fontId="21" fillId="34" borderId="24" xfId="86" applyFont="1" applyFill="1" applyBorder="1" applyAlignment="1"/>
    <xf numFmtId="0" fontId="23" fillId="33" borderId="35" xfId="0" applyFont="1" applyFill="1" applyBorder="1" applyAlignment="1" applyProtection="1">
      <alignment horizontal="center" vertical="center" wrapText="1"/>
    </xf>
    <xf numFmtId="0" fontId="23" fillId="33" borderId="16" xfId="0" applyFont="1" applyFill="1" applyBorder="1" applyAlignment="1" applyProtection="1">
      <alignment horizontal="center" vertical="center" wrapText="1"/>
    </xf>
    <xf numFmtId="0" fontId="23" fillId="33" borderId="17" xfId="0" applyFont="1" applyFill="1" applyBorder="1" applyAlignment="1" applyProtection="1">
      <alignment horizontal="center" vertical="center" wrapText="1"/>
    </xf>
    <xf numFmtId="0" fontId="23" fillId="33" borderId="19" xfId="0" applyFont="1" applyFill="1" applyBorder="1" applyAlignment="1" applyProtection="1">
      <alignment horizontal="center" vertical="center" wrapText="1"/>
    </xf>
    <xf numFmtId="0" fontId="28" fillId="33" borderId="32" xfId="0" applyFont="1" applyFill="1" applyBorder="1" applyAlignment="1" applyProtection="1">
      <alignment horizontal="center" vertical="center" wrapText="1"/>
    </xf>
    <xf numFmtId="0" fontId="28" fillId="33" borderId="19" xfId="0" applyFont="1" applyFill="1" applyBorder="1" applyAlignment="1" applyProtection="1">
      <alignment horizontal="center" vertical="center" wrapText="1"/>
    </xf>
    <xf numFmtId="0" fontId="26" fillId="33" borderId="16" xfId="0" applyNumberFormat="1" applyFont="1" applyFill="1" applyBorder="1" applyAlignment="1" applyProtection="1">
      <alignment horizontal="right" wrapText="1"/>
    </xf>
    <xf numFmtId="0" fontId="26" fillId="33" borderId="17" xfId="0" applyNumberFormat="1" applyFont="1" applyFill="1" applyBorder="1" applyAlignment="1" applyProtection="1">
      <alignment horizontal="right" wrapText="1"/>
    </xf>
    <xf numFmtId="0" fontId="21" fillId="33" borderId="24" xfId="86" applyFont="1" applyFill="1" applyBorder="1" applyAlignment="1"/>
    <xf numFmtId="165" fontId="18" fillId="35" borderId="41" xfId="0" applyNumberFormat="1" applyFont="1" applyFill="1" applyBorder="1" applyAlignment="1" applyProtection="1">
      <alignment horizontal="right" wrapText="1"/>
    </xf>
    <xf numFmtId="165" fontId="18" fillId="35" borderId="38" xfId="0" applyNumberFormat="1" applyFont="1" applyFill="1" applyBorder="1" applyAlignment="1" applyProtection="1">
      <alignment horizontal="right" wrapText="1"/>
    </xf>
    <xf numFmtId="165" fontId="18" fillId="35" borderId="37" xfId="0" applyNumberFormat="1" applyFont="1" applyFill="1" applyBorder="1" applyAlignment="1" applyProtection="1">
      <alignment horizontal="right" wrapText="1"/>
    </xf>
    <xf numFmtId="165" fontId="18" fillId="35" borderId="36" xfId="0" applyNumberFormat="1" applyFont="1" applyFill="1" applyBorder="1" applyAlignment="1" applyProtection="1">
      <alignment horizontal="right" wrapText="1"/>
    </xf>
    <xf numFmtId="0" fontId="21" fillId="33" borderId="28" xfId="86" applyFont="1" applyFill="1" applyBorder="1" applyAlignment="1"/>
    <xf numFmtId="165" fontId="18" fillId="35" borderId="40" xfId="0" applyNumberFormat="1" applyFont="1" applyFill="1" applyBorder="1" applyAlignment="1" applyProtection="1">
      <alignment horizontal="right" wrapText="1"/>
    </xf>
    <xf numFmtId="165" fontId="18" fillId="35" borderId="34" xfId="0" applyNumberFormat="1" applyFont="1" applyFill="1" applyBorder="1" applyAlignment="1" applyProtection="1">
      <alignment horizontal="right" wrapText="1"/>
    </xf>
    <xf numFmtId="165" fontId="18" fillId="35" borderId="39" xfId="0" applyNumberFormat="1" applyFont="1" applyFill="1" applyBorder="1" applyAlignment="1" applyProtection="1">
      <alignment horizontal="right" wrapText="1"/>
    </xf>
    <xf numFmtId="0" fontId="21" fillId="33" borderId="25" xfId="86" applyFont="1" applyFill="1" applyBorder="1" applyAlignment="1"/>
    <xf numFmtId="165" fontId="18" fillId="35" borderId="34" xfId="98" applyNumberFormat="1" applyFont="1" applyFill="1" applyBorder="1" applyAlignment="1" applyProtection="1">
      <alignment horizontal="right" wrapText="1"/>
    </xf>
    <xf numFmtId="0" fontId="18" fillId="35" borderId="34" xfId="0" applyNumberFormat="1" applyFont="1" applyFill="1" applyBorder="1" applyAlignment="1" applyProtection="1">
      <alignment horizontal="right" wrapText="1"/>
    </xf>
    <xf numFmtId="0" fontId="27" fillId="0" borderId="42" xfId="0" applyFont="1" applyBorder="1" applyAlignment="1">
      <alignment horizontal="center" vertical="center"/>
    </xf>
    <xf numFmtId="0" fontId="28" fillId="33" borderId="13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7" fillId="0" borderId="12" xfId="0" applyFont="1" applyBorder="1"/>
    <xf numFmtId="2" fontId="16" fillId="34" borderId="18" xfId="0" applyNumberFormat="1" applyFont="1" applyFill="1" applyBorder="1"/>
    <xf numFmtId="0" fontId="18" fillId="35" borderId="43" xfId="0" applyNumberFormat="1" applyFont="1" applyFill="1" applyBorder="1" applyAlignment="1" applyProtection="1">
      <alignment horizontal="right" wrapText="1"/>
    </xf>
    <xf numFmtId="165" fontId="18" fillId="35" borderId="43" xfId="98" applyNumberFormat="1" applyFont="1" applyFill="1" applyBorder="1" applyAlignment="1" applyProtection="1">
      <alignment horizontal="right" wrapText="1"/>
    </xf>
    <xf numFmtId="0" fontId="27" fillId="0" borderId="12" xfId="0" applyNumberFormat="1" applyFont="1" applyBorder="1"/>
    <xf numFmtId="0" fontId="27" fillId="0" borderId="12" xfId="0" applyFont="1" applyBorder="1" applyAlignment="1">
      <alignment horizontal="center" vertical="center"/>
    </xf>
    <xf numFmtId="165" fontId="18" fillId="34" borderId="36" xfId="0" applyNumberFormat="1" applyFont="1" applyFill="1" applyBorder="1" applyAlignment="1" applyProtection="1">
      <alignment horizontal="right" wrapText="1"/>
    </xf>
    <xf numFmtId="165" fontId="18" fillId="34" borderId="37" xfId="0" applyNumberFormat="1" applyFont="1" applyFill="1" applyBorder="1" applyAlignment="1" applyProtection="1">
      <alignment horizontal="right" wrapText="1"/>
    </xf>
    <xf numFmtId="0" fontId="18" fillId="34" borderId="34" xfId="0" applyNumberFormat="1" applyFont="1" applyFill="1" applyBorder="1" applyAlignment="1" applyProtection="1">
      <alignment horizontal="right" wrapText="1"/>
    </xf>
    <xf numFmtId="165" fontId="18" fillId="34" borderId="34" xfId="98" applyNumberFormat="1" applyFont="1" applyFill="1" applyBorder="1" applyAlignment="1" applyProtection="1">
      <alignment horizontal="right" wrapText="1"/>
    </xf>
    <xf numFmtId="0" fontId="28" fillId="34" borderId="32" xfId="0" applyFont="1" applyFill="1" applyBorder="1" applyAlignment="1" applyProtection="1">
      <alignment horizontal="center" vertical="center" wrapText="1"/>
    </xf>
    <xf numFmtId="0" fontId="27" fillId="34" borderId="32" xfId="0" applyFont="1" applyFill="1" applyBorder="1" applyAlignment="1">
      <alignment horizontal="center" vertical="center"/>
    </xf>
    <xf numFmtId="1" fontId="26" fillId="34" borderId="30" xfId="0" applyNumberFormat="1" applyFont="1" applyFill="1" applyBorder="1" applyAlignment="1" applyProtection="1">
      <alignment horizontal="center" vertical="center" wrapText="1"/>
    </xf>
    <xf numFmtId="165" fontId="18" fillId="34" borderId="34" xfId="0" applyNumberFormat="1" applyFont="1" applyFill="1" applyBorder="1" applyAlignment="1" applyProtection="1">
      <alignment horizontal="right" wrapText="1"/>
    </xf>
    <xf numFmtId="0" fontId="18" fillId="34" borderId="44" xfId="0" applyFont="1" applyFill="1" applyBorder="1" applyAlignment="1" applyProtection="1">
      <alignment horizontal="left" wrapText="1"/>
    </xf>
    <xf numFmtId="165" fontId="18" fillId="34" borderId="45" xfId="0" applyNumberFormat="1" applyFont="1" applyFill="1" applyBorder="1" applyAlignment="1" applyProtection="1">
      <alignment horizontal="right" wrapText="1"/>
    </xf>
    <xf numFmtId="0" fontId="21" fillId="34" borderId="14" xfId="86" applyFont="1" applyFill="1" applyBorder="1" applyAlignment="1"/>
    <xf numFmtId="0" fontId="22" fillId="0" borderId="1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33" borderId="22" xfId="0" applyFont="1" applyFill="1" applyBorder="1" applyAlignment="1" applyProtection="1">
      <alignment horizontal="center" vertical="center"/>
    </xf>
    <xf numFmtId="0" fontId="23" fillId="33" borderId="33" xfId="0" applyFont="1" applyFill="1" applyBorder="1" applyAlignment="1" applyProtection="1">
      <alignment horizontal="center" vertical="center"/>
    </xf>
    <xf numFmtId="0" fontId="23" fillId="33" borderId="23" xfId="0" applyFont="1" applyFill="1" applyBorder="1" applyAlignment="1" applyProtection="1">
      <alignment horizontal="center" vertical="center"/>
    </xf>
  </cellXfs>
  <cellStyles count="99">
    <cellStyle name="20% - Accent1" xfId="19" builtinId="30" customBuiltin="1"/>
    <cellStyle name="20% - Accent1 2" xfId="59"/>
    <cellStyle name="20% - Accent2" xfId="23" builtinId="34" customBuiltin="1"/>
    <cellStyle name="20% - Accent2 2" xfId="43"/>
    <cellStyle name="20% - Accent3" xfId="27" builtinId="38" customBuiltin="1"/>
    <cellStyle name="20% - Accent3 2" xfId="52"/>
    <cellStyle name="20% - Accent4" xfId="31" builtinId="42" customBuiltin="1"/>
    <cellStyle name="20% - Accent4 2" xfId="57"/>
    <cellStyle name="20% - Accent5" xfId="35" builtinId="46" customBuiltin="1"/>
    <cellStyle name="20% - Accent5 2" xfId="42"/>
    <cellStyle name="20% - Accent6" xfId="39" builtinId="50" customBuiltin="1"/>
    <cellStyle name="20% - Accent6 2" xfId="50"/>
    <cellStyle name="40% - Accent1" xfId="20" builtinId="31" customBuiltin="1"/>
    <cellStyle name="40% - Accent1 2" xfId="54"/>
    <cellStyle name="40% - Accent2" xfId="24" builtinId="35" customBuiltin="1"/>
    <cellStyle name="40% - Accent2 2" xfId="51"/>
    <cellStyle name="40% - Accent3" xfId="28" builtinId="39" customBuiltin="1"/>
    <cellStyle name="40% - Accent3 2" xfId="47"/>
    <cellStyle name="40% - Accent4" xfId="32" builtinId="43" customBuiltin="1"/>
    <cellStyle name="40% - Accent4 2" xfId="46"/>
    <cellStyle name="40% - Accent5" xfId="36" builtinId="47" customBuiltin="1"/>
    <cellStyle name="40% - Accent5 2" xfId="45"/>
    <cellStyle name="40% - Accent6" xfId="40" builtinId="51" customBuiltin="1"/>
    <cellStyle name="40% - Accent6 2" xfId="44"/>
    <cellStyle name="60% - Accent1" xfId="21" builtinId="32" customBuiltin="1"/>
    <cellStyle name="60% - Accent1 2" xfId="48"/>
    <cellStyle name="60% - Accent2" xfId="25" builtinId="36" customBuiltin="1"/>
    <cellStyle name="60% - Accent2 2" xfId="58"/>
    <cellStyle name="60% - Accent3" xfId="29" builtinId="40" customBuiltin="1"/>
    <cellStyle name="60% - Accent3 2" xfId="55"/>
    <cellStyle name="60% - Accent4" xfId="33" builtinId="44" customBuiltin="1"/>
    <cellStyle name="60% - Accent4 2" xfId="53"/>
    <cellStyle name="60% - Accent5" xfId="37" builtinId="48" customBuiltin="1"/>
    <cellStyle name="60% - Accent5 2" xfId="49"/>
    <cellStyle name="60% - Accent6" xfId="41" builtinId="52" customBuiltin="1"/>
    <cellStyle name="60% - Accent6 2" xfId="80"/>
    <cellStyle name="Accent1" xfId="18" builtinId="29" customBuiltin="1"/>
    <cellStyle name="Accent1 2" xfId="76"/>
    <cellStyle name="Accent2" xfId="22" builtinId="33" customBuiltin="1"/>
    <cellStyle name="Accent2 2" xfId="72"/>
    <cellStyle name="Accent3" xfId="26" builtinId="37" customBuiltin="1"/>
    <cellStyle name="Accent3 2" xfId="68"/>
    <cellStyle name="Accent4" xfId="30" builtinId="41" customBuiltin="1"/>
    <cellStyle name="Accent4 2" xfId="64"/>
    <cellStyle name="Accent5" xfId="34" builtinId="45" customBuiltin="1"/>
    <cellStyle name="Accent5 2" xfId="60"/>
    <cellStyle name="Accent6" xfId="38" builtinId="49" customBuiltin="1"/>
    <cellStyle name="Accent6 2" xfId="83"/>
    <cellStyle name="Bad" xfId="7" builtinId="27" customBuiltin="1"/>
    <cellStyle name="Bad 2" xfId="79"/>
    <cellStyle name="Calculation" xfId="11" builtinId="22" customBuiltin="1"/>
    <cellStyle name="Calculation 2" xfId="75"/>
    <cellStyle name="Check Cell" xfId="13" builtinId="23" customBuiltin="1"/>
    <cellStyle name="Check Cell 2" xfId="71"/>
    <cellStyle name="Explanatory Text" xfId="16" builtinId="53" customBuiltin="1"/>
    <cellStyle name="Explanatory Text 2" xfId="67"/>
    <cellStyle name="Good" xfId="6" builtinId="26" customBuiltin="1"/>
    <cellStyle name="Good 2" xfId="63"/>
    <cellStyle name="Heading 1" xfId="2" builtinId="16" customBuiltin="1"/>
    <cellStyle name="Heading 1 2" xfId="82"/>
    <cellStyle name="Heading 2" xfId="3" builtinId="17" customBuiltin="1"/>
    <cellStyle name="Heading 2 2" xfId="78"/>
    <cellStyle name="Heading 3" xfId="4" builtinId="18" customBuiltin="1"/>
    <cellStyle name="Heading 3 2" xfId="74"/>
    <cellStyle name="Heading 4" xfId="5" builtinId="19" customBuiltin="1"/>
    <cellStyle name="Heading 4 2" xfId="70"/>
    <cellStyle name="Input" xfId="9" builtinId="20" customBuiltin="1"/>
    <cellStyle name="Input 2" xfId="66"/>
    <cellStyle name="Linked Cell" xfId="12" builtinId="24" customBuiltin="1"/>
    <cellStyle name="Linked Cell 2" xfId="62"/>
    <cellStyle name="Neutral" xfId="8" builtinId="28" customBuiltin="1"/>
    <cellStyle name="Neutral 2" xfId="81"/>
    <cellStyle name="Normal" xfId="0" builtinId="0"/>
    <cellStyle name="Normal 2" xfId="56"/>
    <cellStyle name="Normal 2 2" xfId="77"/>
    <cellStyle name="Normal 2 2 2" xfId="73"/>
    <cellStyle name="Normal 2 3" xfId="69"/>
    <cellStyle name="Normal 2 3 2" xfId="65"/>
    <cellStyle name="Normal 2 4" xfId="61"/>
    <cellStyle name="Normal 2 4 2" xfId="84"/>
    <cellStyle name="Normal 3" xfId="98"/>
    <cellStyle name="Normal 3 2" xfId="85"/>
    <cellStyle name="Normal 3 2 2" xfId="86"/>
    <cellStyle name="Normal 3 3" xfId="87"/>
    <cellStyle name="Normal 4" xfId="88"/>
    <cellStyle name="Note" xfId="15" builtinId="10" customBuiltin="1"/>
    <cellStyle name="Note 2" xfId="89"/>
    <cellStyle name="Output" xfId="10" builtinId="21" customBuiltin="1"/>
    <cellStyle name="Output 2" xfId="90"/>
    <cellStyle name="Percent 2" xfId="91"/>
    <cellStyle name="Percent 2 2" xfId="92"/>
    <cellStyle name="Percent 2 2 2" xfId="93"/>
    <cellStyle name="Percent 3" xfId="94"/>
    <cellStyle name="Percent 3 2" xfId="95"/>
    <cellStyle name="Title" xfId="1" builtinId="15" customBuiltin="1"/>
    <cellStyle name="Total" xfId="17" builtinId="25" customBuiltin="1"/>
    <cellStyle name="Total 2" xfId="96"/>
    <cellStyle name="Warning Text" xfId="14" builtinId="11" customBuiltin="1"/>
    <cellStyle name="Warning Text 2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I43" workbookViewId="0">
      <selection activeCell="R79" sqref="R79"/>
    </sheetView>
  </sheetViews>
  <sheetFormatPr defaultRowHeight="15"/>
  <cols>
    <col min="1" max="1" width="13.85546875" customWidth="1"/>
    <col min="2" max="2" width="71.5703125" customWidth="1"/>
    <col min="3" max="3" width="19.7109375" customWidth="1"/>
    <col min="4" max="4" width="18.85546875" customWidth="1"/>
    <col min="5" max="7" width="18.85546875" style="1" customWidth="1"/>
    <col min="8" max="8" width="17.28515625" customWidth="1"/>
    <col min="9" max="9" width="16.28515625" style="1" customWidth="1"/>
    <col min="10" max="10" width="15.85546875" style="1" customWidth="1"/>
    <col min="11" max="11" width="16.42578125" customWidth="1"/>
    <col min="12" max="12" width="19.85546875" style="1" customWidth="1"/>
    <col min="13" max="13" width="25.42578125" customWidth="1"/>
    <col min="14" max="14" width="28.7109375" customWidth="1"/>
    <col min="15" max="15" width="22.42578125" customWidth="1"/>
    <col min="17" max="17" width="23.28515625" customWidth="1"/>
    <col min="18" max="18" width="23.28515625" style="1" customWidth="1"/>
    <col min="19" max="19" width="30" customWidth="1"/>
  </cols>
  <sheetData>
    <row r="1" spans="1:19" s="1" customFormat="1" ht="15.75" thickBot="1"/>
    <row r="2" spans="1:19" ht="19.5" thickBot="1">
      <c r="A2" s="5"/>
      <c r="B2" s="5"/>
      <c r="C2" s="91" t="s">
        <v>68</v>
      </c>
      <c r="D2" s="92"/>
      <c r="E2" s="93"/>
      <c r="F2" s="93"/>
      <c r="G2" s="93"/>
      <c r="H2" s="93"/>
      <c r="I2" s="34"/>
      <c r="K2" s="1"/>
      <c r="M2" s="1"/>
      <c r="N2" s="1"/>
      <c r="O2" s="1"/>
      <c r="P2" s="1"/>
      <c r="Q2" s="1"/>
    </row>
    <row r="3" spans="1:19" ht="96.75" customHeight="1" thickBot="1">
      <c r="A3" s="18" t="s">
        <v>0</v>
      </c>
      <c r="B3" s="19" t="s">
        <v>1</v>
      </c>
      <c r="C3" s="19" t="s">
        <v>2</v>
      </c>
      <c r="D3" s="20" t="s">
        <v>3</v>
      </c>
      <c r="E3" s="91" t="s">
        <v>68</v>
      </c>
      <c r="F3" s="94"/>
      <c r="G3" s="94"/>
      <c r="H3" s="92"/>
      <c r="I3" s="95" t="s">
        <v>69</v>
      </c>
      <c r="J3" s="96"/>
      <c r="K3" s="96"/>
      <c r="L3" s="97"/>
      <c r="M3" s="21" t="s">
        <v>77</v>
      </c>
      <c r="N3" s="22" t="s">
        <v>78</v>
      </c>
      <c r="O3" s="21" t="s">
        <v>79</v>
      </c>
      <c r="P3" s="21" t="s">
        <v>85</v>
      </c>
      <c r="Q3" s="21" t="s">
        <v>73</v>
      </c>
      <c r="R3" s="21" t="s">
        <v>86</v>
      </c>
      <c r="S3" s="22" t="s">
        <v>88</v>
      </c>
    </row>
    <row r="4" spans="1:19" s="1" customFormat="1" ht="52.5" customHeight="1" thickBot="1">
      <c r="A4" s="18"/>
      <c r="B4" s="19"/>
      <c r="C4" s="19"/>
      <c r="D4" s="23"/>
      <c r="E4" s="49" t="s">
        <v>74</v>
      </c>
      <c r="F4" s="50" t="s">
        <v>70</v>
      </c>
      <c r="G4" s="50" t="s">
        <v>76</v>
      </c>
      <c r="H4" s="51" t="s">
        <v>75</v>
      </c>
      <c r="I4" s="48" t="s">
        <v>74</v>
      </c>
      <c r="J4" s="19" t="s">
        <v>70</v>
      </c>
      <c r="K4" s="19" t="s">
        <v>76</v>
      </c>
      <c r="L4" s="20" t="s">
        <v>75</v>
      </c>
      <c r="M4" s="43" t="s">
        <v>84</v>
      </c>
      <c r="N4" s="24" t="s">
        <v>84</v>
      </c>
      <c r="O4" s="7"/>
      <c r="P4" s="22"/>
      <c r="Q4" s="7"/>
      <c r="R4" s="70"/>
      <c r="S4" s="7"/>
    </row>
    <row r="5" spans="1:19" s="1" customFormat="1" ht="15.75">
      <c r="A5" s="25">
        <v>3</v>
      </c>
      <c r="B5" s="65" t="s">
        <v>6</v>
      </c>
      <c r="C5" s="64">
        <v>1</v>
      </c>
      <c r="D5" s="62">
        <v>0.57809999999999995</v>
      </c>
      <c r="E5" s="67"/>
      <c r="F5" s="67"/>
      <c r="G5" s="67"/>
      <c r="H5" s="66" t="e">
        <f>E5/F5</f>
        <v>#DIV/0!</v>
      </c>
      <c r="I5" s="67"/>
      <c r="J5" s="67"/>
      <c r="K5" s="67"/>
      <c r="L5" s="66" t="e">
        <f>I5/J5</f>
        <v>#DIV/0!</v>
      </c>
      <c r="M5" s="52" t="str">
        <f t="shared" ref="M5:M24" si="0">IF(F5&lt;1,"OMIT",IF(F5=".","OMIT",IF(G5&lt;10,"OMIT",IF(G5=".","OMIT",IF(L5&lt;=D5,10,IF(L5&gt;C5,0,ROUND((L5-C5)/(D5-C5)*9+0.5,0)))))))</f>
        <v>OMIT</v>
      </c>
      <c r="N5" s="52" t="str">
        <f t="shared" ref="N5:N69" si="1">IF(F5&lt;1,"OMIT",IF(F5=".","OMIT",IF(G5&lt;10,"OMIT",IF(G5=".","OMIT",IF(L5&gt;=H5,0,IF(L5&lt;=D5,9,IF((L5-H5)/(D5-H5)*10-0.5&gt;9,9,ROUND((L5-H5)/(D5-H5)*10-0.5,0))))))))</f>
        <v>OMIT</v>
      </c>
      <c r="O5" s="11" t="str">
        <f>IF(M5&gt;=N5,M5,N5)</f>
        <v>OMIT</v>
      </c>
      <c r="P5" s="12">
        <v>1</v>
      </c>
      <c r="Q5" s="11">
        <f>IF(O5="OMIT",0,10)</f>
        <v>0</v>
      </c>
      <c r="R5" s="68"/>
      <c r="S5" s="73"/>
    </row>
    <row r="6" spans="1:19" s="1" customFormat="1" ht="15.75">
      <c r="A6" s="27">
        <v>4</v>
      </c>
      <c r="B6" s="56" t="s">
        <v>7</v>
      </c>
      <c r="C6" s="60">
        <v>1</v>
      </c>
      <c r="D6" s="59">
        <v>0.50580000000000003</v>
      </c>
      <c r="E6" s="67"/>
      <c r="F6" s="67"/>
      <c r="G6" s="67"/>
      <c r="H6" s="66" t="e">
        <f t="shared" ref="H6:H69" si="2">E6/F6</f>
        <v>#DIV/0!</v>
      </c>
      <c r="I6" s="67"/>
      <c r="J6" s="67"/>
      <c r="K6" s="67"/>
      <c r="L6" s="66" t="e">
        <f t="shared" ref="L6:L69" si="3">I6/J6</f>
        <v>#DIV/0!</v>
      </c>
      <c r="M6" s="26" t="str">
        <f t="shared" si="0"/>
        <v>OMIT</v>
      </c>
      <c r="N6" s="52" t="str">
        <f t="shared" si="1"/>
        <v>OMIT</v>
      </c>
      <c r="O6" s="11" t="str">
        <f t="shared" ref="O6:O69" si="4">IF(M6&gt;=N6,M6,N6)</f>
        <v>OMIT</v>
      </c>
      <c r="P6" s="13">
        <v>1</v>
      </c>
      <c r="Q6" s="11">
        <f t="shared" ref="Q6:Q69" si="5">IF(O6="OMIT",0,10)</f>
        <v>0</v>
      </c>
      <c r="R6" s="68"/>
      <c r="S6" s="71"/>
    </row>
    <row r="7" spans="1:19" s="1" customFormat="1" ht="15.75">
      <c r="A7" s="27">
        <v>5</v>
      </c>
      <c r="B7" s="56" t="s">
        <v>8</v>
      </c>
      <c r="C7" s="60">
        <v>1</v>
      </c>
      <c r="D7" s="59">
        <v>0.50119999999999998</v>
      </c>
      <c r="E7" s="67"/>
      <c r="F7" s="67"/>
      <c r="G7" s="67"/>
      <c r="H7" s="66" t="e">
        <f t="shared" si="2"/>
        <v>#DIV/0!</v>
      </c>
      <c r="I7" s="67"/>
      <c r="J7" s="67"/>
      <c r="K7" s="67"/>
      <c r="L7" s="66" t="e">
        <f t="shared" si="3"/>
        <v>#DIV/0!</v>
      </c>
      <c r="M7" s="26" t="str">
        <f t="shared" si="0"/>
        <v>OMIT</v>
      </c>
      <c r="N7" s="26" t="str">
        <f t="shared" si="1"/>
        <v>OMIT</v>
      </c>
      <c r="O7" s="11" t="str">
        <f t="shared" si="4"/>
        <v>OMIT</v>
      </c>
      <c r="P7" s="13">
        <v>1</v>
      </c>
      <c r="Q7" s="11">
        <f t="shared" si="5"/>
        <v>0</v>
      </c>
      <c r="R7" s="68"/>
      <c r="S7" s="71"/>
    </row>
    <row r="8" spans="1:19" s="1" customFormat="1" ht="15.75">
      <c r="A8" s="27">
        <v>6</v>
      </c>
      <c r="B8" s="56" t="s">
        <v>9</v>
      </c>
      <c r="C8" s="60">
        <v>1</v>
      </c>
      <c r="D8" s="59">
        <v>0.4914</v>
      </c>
      <c r="E8" s="67"/>
      <c r="F8" s="67"/>
      <c r="G8" s="67"/>
      <c r="H8" s="66" t="e">
        <f t="shared" si="2"/>
        <v>#DIV/0!</v>
      </c>
      <c r="I8" s="67"/>
      <c r="J8" s="67"/>
      <c r="K8" s="67"/>
      <c r="L8" s="66" t="e">
        <f t="shared" si="3"/>
        <v>#DIV/0!</v>
      </c>
      <c r="M8" s="26" t="str">
        <f t="shared" si="0"/>
        <v>OMIT</v>
      </c>
      <c r="N8" s="26" t="str">
        <f t="shared" si="1"/>
        <v>OMIT</v>
      </c>
      <c r="O8" s="11" t="str">
        <f t="shared" si="4"/>
        <v>OMIT</v>
      </c>
      <c r="P8" s="13">
        <v>1</v>
      </c>
      <c r="Q8" s="11">
        <f t="shared" si="5"/>
        <v>0</v>
      </c>
      <c r="R8" s="68"/>
      <c r="S8" s="71"/>
    </row>
    <row r="9" spans="1:19" s="1" customFormat="1" ht="15.75">
      <c r="A9" s="27">
        <v>7</v>
      </c>
      <c r="B9" s="56" t="s">
        <v>10</v>
      </c>
      <c r="C9" s="60">
        <v>1</v>
      </c>
      <c r="D9" s="59">
        <v>0.437</v>
      </c>
      <c r="E9" s="67"/>
      <c r="F9" s="67"/>
      <c r="G9" s="67"/>
      <c r="H9" s="66" t="e">
        <f t="shared" si="2"/>
        <v>#DIV/0!</v>
      </c>
      <c r="I9" s="67"/>
      <c r="J9" s="67"/>
      <c r="K9" s="67"/>
      <c r="L9" s="66" t="e">
        <f t="shared" si="3"/>
        <v>#DIV/0!</v>
      </c>
      <c r="M9" s="26" t="str">
        <f t="shared" si="0"/>
        <v>OMIT</v>
      </c>
      <c r="N9" s="26" t="str">
        <f t="shared" si="1"/>
        <v>OMIT</v>
      </c>
      <c r="O9" s="11" t="str">
        <f t="shared" si="4"/>
        <v>OMIT</v>
      </c>
      <c r="P9" s="13">
        <v>1</v>
      </c>
      <c r="Q9" s="11">
        <f t="shared" si="5"/>
        <v>0</v>
      </c>
      <c r="R9" s="68"/>
      <c r="S9" s="71"/>
    </row>
    <row r="10" spans="1:19" s="1" customFormat="1" ht="15.75">
      <c r="A10" s="27">
        <v>9</v>
      </c>
      <c r="B10" s="56" t="s">
        <v>12</v>
      </c>
      <c r="C10" s="60">
        <v>1</v>
      </c>
      <c r="D10" s="59">
        <v>0.60960000000000003</v>
      </c>
      <c r="E10" s="67"/>
      <c r="F10" s="67"/>
      <c r="G10" s="67"/>
      <c r="H10" s="66" t="e">
        <f t="shared" si="2"/>
        <v>#DIV/0!</v>
      </c>
      <c r="I10" s="67"/>
      <c r="J10" s="67"/>
      <c r="K10" s="67"/>
      <c r="L10" s="66" t="e">
        <f t="shared" si="3"/>
        <v>#DIV/0!</v>
      </c>
      <c r="M10" s="26" t="str">
        <f t="shared" si="0"/>
        <v>OMIT</v>
      </c>
      <c r="N10" s="26" t="str">
        <f t="shared" si="1"/>
        <v>OMIT</v>
      </c>
      <c r="O10" s="11" t="str">
        <f t="shared" si="4"/>
        <v>OMIT</v>
      </c>
      <c r="P10" s="13">
        <v>1</v>
      </c>
      <c r="Q10" s="11">
        <f t="shared" si="5"/>
        <v>0</v>
      </c>
      <c r="R10" s="68"/>
      <c r="S10" s="71"/>
    </row>
    <row r="11" spans="1:19" s="1" customFormat="1" ht="15.75">
      <c r="A11" s="27">
        <v>14</v>
      </c>
      <c r="B11" s="56" t="s">
        <v>17</v>
      </c>
      <c r="C11" s="60">
        <v>1</v>
      </c>
      <c r="D11" s="59">
        <v>0.56040000000000001</v>
      </c>
      <c r="E11" s="67"/>
      <c r="F11" s="67"/>
      <c r="G11" s="67"/>
      <c r="H11" s="66" t="e">
        <f t="shared" si="2"/>
        <v>#DIV/0!</v>
      </c>
      <c r="I11" s="67"/>
      <c r="J11" s="67"/>
      <c r="K11" s="67"/>
      <c r="L11" s="66" t="e">
        <f t="shared" si="3"/>
        <v>#DIV/0!</v>
      </c>
      <c r="M11" s="26" t="str">
        <f t="shared" si="0"/>
        <v>OMIT</v>
      </c>
      <c r="N11" s="26" t="str">
        <f t="shared" si="1"/>
        <v>OMIT</v>
      </c>
      <c r="O11" s="11" t="str">
        <f t="shared" si="4"/>
        <v>OMIT</v>
      </c>
      <c r="P11" s="13">
        <v>1</v>
      </c>
      <c r="Q11" s="11">
        <f t="shared" si="5"/>
        <v>0</v>
      </c>
      <c r="R11" s="68"/>
      <c r="S11" s="71"/>
    </row>
    <row r="12" spans="1:19" s="1" customFormat="1" ht="15.75">
      <c r="A12" s="27">
        <v>16</v>
      </c>
      <c r="B12" s="56" t="s">
        <v>19</v>
      </c>
      <c r="C12" s="60">
        <v>1</v>
      </c>
      <c r="D12" s="59">
        <v>0.3029</v>
      </c>
      <c r="E12" s="67"/>
      <c r="F12" s="67"/>
      <c r="G12" s="67"/>
      <c r="H12" s="66" t="e">
        <f t="shared" si="2"/>
        <v>#DIV/0!</v>
      </c>
      <c r="I12" s="67"/>
      <c r="J12" s="67"/>
      <c r="K12" s="67"/>
      <c r="L12" s="66" t="e">
        <f t="shared" si="3"/>
        <v>#DIV/0!</v>
      </c>
      <c r="M12" s="26" t="str">
        <f t="shared" si="0"/>
        <v>OMIT</v>
      </c>
      <c r="N12" s="26" t="str">
        <f t="shared" si="1"/>
        <v>OMIT</v>
      </c>
      <c r="O12" s="11" t="str">
        <f t="shared" si="4"/>
        <v>OMIT</v>
      </c>
      <c r="P12" s="13">
        <v>1</v>
      </c>
      <c r="Q12" s="11">
        <f t="shared" si="5"/>
        <v>0</v>
      </c>
      <c r="R12" s="68"/>
      <c r="S12" s="71"/>
    </row>
    <row r="13" spans="1:19" s="1" customFormat="1" ht="15.75">
      <c r="A13" s="27">
        <v>24</v>
      </c>
      <c r="B13" s="56" t="s">
        <v>26</v>
      </c>
      <c r="C13" s="60">
        <v>1</v>
      </c>
      <c r="D13" s="59">
        <v>0.60870000000000002</v>
      </c>
      <c r="E13" s="67"/>
      <c r="F13" s="67"/>
      <c r="G13" s="67"/>
      <c r="H13" s="66" t="e">
        <f t="shared" si="2"/>
        <v>#DIV/0!</v>
      </c>
      <c r="I13" s="67"/>
      <c r="J13" s="67"/>
      <c r="K13" s="67"/>
      <c r="L13" s="66" t="e">
        <f t="shared" si="3"/>
        <v>#DIV/0!</v>
      </c>
      <c r="M13" s="26" t="str">
        <f t="shared" si="0"/>
        <v>OMIT</v>
      </c>
      <c r="N13" s="26" t="str">
        <f t="shared" si="1"/>
        <v>OMIT</v>
      </c>
      <c r="O13" s="11" t="str">
        <f t="shared" si="4"/>
        <v>OMIT</v>
      </c>
      <c r="P13" s="13">
        <v>1</v>
      </c>
      <c r="Q13" s="11">
        <f t="shared" si="5"/>
        <v>0</v>
      </c>
      <c r="R13" s="68"/>
      <c r="S13" s="71"/>
    </row>
    <row r="14" spans="1:19" s="1" customFormat="1" ht="15.75">
      <c r="A14" s="27">
        <v>28</v>
      </c>
      <c r="B14" s="56" t="s">
        <v>30</v>
      </c>
      <c r="C14" s="60">
        <v>1</v>
      </c>
      <c r="D14" s="59">
        <v>0.1159</v>
      </c>
      <c r="E14" s="67"/>
      <c r="F14" s="67"/>
      <c r="G14" s="67"/>
      <c r="H14" s="66" t="e">
        <f t="shared" si="2"/>
        <v>#DIV/0!</v>
      </c>
      <c r="I14" s="67"/>
      <c r="J14" s="67"/>
      <c r="K14" s="67"/>
      <c r="L14" s="66" t="e">
        <f t="shared" si="3"/>
        <v>#DIV/0!</v>
      </c>
      <c r="M14" s="26" t="str">
        <f t="shared" si="0"/>
        <v>OMIT</v>
      </c>
      <c r="N14" s="26" t="str">
        <f t="shared" si="1"/>
        <v>OMIT</v>
      </c>
      <c r="O14" s="11" t="str">
        <f t="shared" si="4"/>
        <v>OMIT</v>
      </c>
      <c r="P14" s="13">
        <v>1</v>
      </c>
      <c r="Q14" s="11">
        <f t="shared" si="5"/>
        <v>0</v>
      </c>
      <c r="R14" s="68"/>
      <c r="S14" s="71"/>
    </row>
    <row r="15" spans="1:19" s="1" customFormat="1" ht="15.75">
      <c r="A15" s="46">
        <v>31</v>
      </c>
      <c r="B15" s="47" t="s">
        <v>32</v>
      </c>
      <c r="C15" s="80">
        <v>0</v>
      </c>
      <c r="D15" s="81">
        <v>0</v>
      </c>
      <c r="E15" s="82"/>
      <c r="F15" s="82"/>
      <c r="G15" s="82"/>
      <c r="H15" s="83" t="e">
        <f t="shared" si="2"/>
        <v>#DIV/0!</v>
      </c>
      <c r="I15" s="82"/>
      <c r="J15" s="82"/>
      <c r="K15" s="82"/>
      <c r="L15" s="83" t="e">
        <f t="shared" si="3"/>
        <v>#DIV/0!</v>
      </c>
      <c r="M15" s="84">
        <f>IF(I15=0,10,0)</f>
        <v>10</v>
      </c>
      <c r="N15" s="84">
        <f>IF(I15=0,9,0)</f>
        <v>9</v>
      </c>
      <c r="O15" s="85">
        <f>IF(M15&gt;=N15,M15,N15)</f>
        <v>10</v>
      </c>
      <c r="P15" s="86">
        <v>1</v>
      </c>
      <c r="Q15" s="85">
        <f t="shared" si="5"/>
        <v>10</v>
      </c>
      <c r="R15" s="68"/>
      <c r="S15" s="71"/>
    </row>
    <row r="16" spans="1:19" s="1" customFormat="1" ht="15.75">
      <c r="A16" s="27">
        <v>35</v>
      </c>
      <c r="B16" s="56" t="s">
        <v>36</v>
      </c>
      <c r="C16" s="60">
        <v>1</v>
      </c>
      <c r="D16" s="59">
        <v>0.4864</v>
      </c>
      <c r="E16" s="67"/>
      <c r="F16" s="67"/>
      <c r="G16" s="67"/>
      <c r="H16" s="66" t="e">
        <f t="shared" si="2"/>
        <v>#DIV/0!</v>
      </c>
      <c r="I16" s="67"/>
      <c r="J16" s="67"/>
      <c r="K16" s="67"/>
      <c r="L16" s="66" t="e">
        <f t="shared" si="3"/>
        <v>#DIV/0!</v>
      </c>
      <c r="M16" s="52" t="str">
        <f t="shared" si="0"/>
        <v>OMIT</v>
      </c>
      <c r="N16" s="26" t="str">
        <f t="shared" si="1"/>
        <v>OMIT</v>
      </c>
      <c r="O16" s="11" t="str">
        <f t="shared" si="4"/>
        <v>OMIT</v>
      </c>
      <c r="P16" s="13">
        <v>1</v>
      </c>
      <c r="Q16" s="11">
        <f t="shared" si="5"/>
        <v>0</v>
      </c>
      <c r="R16" s="68"/>
      <c r="S16" s="71"/>
    </row>
    <row r="17" spans="1:19" s="1" customFormat="1" ht="15.75">
      <c r="A17" s="27">
        <v>37</v>
      </c>
      <c r="B17" s="56" t="s">
        <v>38</v>
      </c>
      <c r="C17" s="60">
        <v>1</v>
      </c>
      <c r="D17" s="59">
        <v>0.45090000000000002</v>
      </c>
      <c r="E17" s="67"/>
      <c r="F17" s="67"/>
      <c r="G17" s="67"/>
      <c r="H17" s="66" t="e">
        <f t="shared" si="2"/>
        <v>#DIV/0!</v>
      </c>
      <c r="I17" s="67"/>
      <c r="J17" s="67"/>
      <c r="K17" s="67"/>
      <c r="L17" s="66" t="e">
        <f t="shared" si="3"/>
        <v>#DIV/0!</v>
      </c>
      <c r="M17" s="26" t="str">
        <f t="shared" si="0"/>
        <v>OMIT</v>
      </c>
      <c r="N17" s="26" t="str">
        <f t="shared" si="1"/>
        <v>OMIT</v>
      </c>
      <c r="O17" s="11" t="str">
        <f t="shared" si="4"/>
        <v>OMIT</v>
      </c>
      <c r="P17" s="13">
        <v>1</v>
      </c>
      <c r="Q17" s="11">
        <f t="shared" si="5"/>
        <v>0</v>
      </c>
      <c r="R17" s="68"/>
      <c r="S17" s="71"/>
    </row>
    <row r="18" spans="1:19" s="1" customFormat="1" ht="15.75">
      <c r="A18" s="27">
        <v>38</v>
      </c>
      <c r="B18" s="56" t="s">
        <v>39</v>
      </c>
      <c r="C18" s="60">
        <v>1</v>
      </c>
      <c r="D18" s="59">
        <v>0.32829999999999998</v>
      </c>
      <c r="E18" s="67"/>
      <c r="F18" s="67"/>
      <c r="G18" s="67"/>
      <c r="H18" s="66" t="e">
        <f t="shared" si="2"/>
        <v>#DIV/0!</v>
      </c>
      <c r="I18" s="67"/>
      <c r="J18" s="67"/>
      <c r="K18" s="67"/>
      <c r="L18" s="66" t="e">
        <f t="shared" si="3"/>
        <v>#DIV/0!</v>
      </c>
      <c r="M18" s="26" t="str">
        <f t="shared" si="0"/>
        <v>OMIT</v>
      </c>
      <c r="N18" s="26" t="str">
        <f t="shared" si="1"/>
        <v>OMIT</v>
      </c>
      <c r="O18" s="11" t="str">
        <f t="shared" si="4"/>
        <v>OMIT</v>
      </c>
      <c r="P18" s="13">
        <v>1</v>
      </c>
      <c r="Q18" s="11">
        <f t="shared" si="5"/>
        <v>0</v>
      </c>
      <c r="R18" s="68"/>
      <c r="S18" s="71"/>
    </row>
    <row r="19" spans="1:19" s="1" customFormat="1" ht="15.75">
      <c r="A19" s="27">
        <v>40</v>
      </c>
      <c r="B19" s="56" t="s">
        <v>41</v>
      </c>
      <c r="C19" s="60">
        <v>1</v>
      </c>
      <c r="D19" s="59">
        <v>0.64319999999999999</v>
      </c>
      <c r="E19" s="67"/>
      <c r="F19" s="67"/>
      <c r="G19" s="67"/>
      <c r="H19" s="66" t="e">
        <f t="shared" si="2"/>
        <v>#DIV/0!</v>
      </c>
      <c r="I19" s="67"/>
      <c r="J19" s="67"/>
      <c r="K19" s="67"/>
      <c r="L19" s="66" t="e">
        <f t="shared" si="3"/>
        <v>#DIV/0!</v>
      </c>
      <c r="M19" s="26" t="str">
        <f t="shared" si="0"/>
        <v>OMIT</v>
      </c>
      <c r="N19" s="26" t="str">
        <f t="shared" si="1"/>
        <v>OMIT</v>
      </c>
      <c r="O19" s="11" t="str">
        <f t="shared" si="4"/>
        <v>OMIT</v>
      </c>
      <c r="P19" s="13">
        <v>1</v>
      </c>
      <c r="Q19" s="11">
        <f t="shared" si="5"/>
        <v>0</v>
      </c>
      <c r="R19" s="68"/>
      <c r="S19" s="71"/>
    </row>
    <row r="20" spans="1:19" s="1" customFormat="1" ht="15.75">
      <c r="A20" s="27">
        <v>42</v>
      </c>
      <c r="B20" s="56" t="s">
        <v>43</v>
      </c>
      <c r="C20" s="60">
        <v>1</v>
      </c>
      <c r="D20" s="59">
        <v>0.43359999999999999</v>
      </c>
      <c r="E20" s="67"/>
      <c r="F20" s="67"/>
      <c r="G20" s="67"/>
      <c r="H20" s="66" t="e">
        <f t="shared" si="2"/>
        <v>#DIV/0!</v>
      </c>
      <c r="I20" s="67"/>
      <c r="J20" s="67"/>
      <c r="K20" s="67"/>
      <c r="L20" s="66" t="e">
        <f t="shared" si="3"/>
        <v>#DIV/0!</v>
      </c>
      <c r="M20" s="26" t="str">
        <f t="shared" si="0"/>
        <v>OMIT</v>
      </c>
      <c r="N20" s="26" t="str">
        <f t="shared" si="1"/>
        <v>OMIT</v>
      </c>
      <c r="O20" s="11" t="str">
        <f t="shared" si="4"/>
        <v>OMIT</v>
      </c>
      <c r="P20" s="13">
        <v>1</v>
      </c>
      <c r="Q20" s="11">
        <f t="shared" si="5"/>
        <v>0</v>
      </c>
      <c r="R20" s="68"/>
      <c r="S20" s="71"/>
    </row>
    <row r="21" spans="1:19" s="1" customFormat="1" ht="15.75">
      <c r="A21" s="27">
        <v>49</v>
      </c>
      <c r="B21" s="56" t="s">
        <v>50</v>
      </c>
      <c r="C21" s="60">
        <v>1</v>
      </c>
      <c r="D21" s="59">
        <v>0.39539999999999997</v>
      </c>
      <c r="E21" s="67"/>
      <c r="F21" s="67"/>
      <c r="G21" s="67"/>
      <c r="H21" s="66" t="e">
        <f t="shared" si="2"/>
        <v>#DIV/0!</v>
      </c>
      <c r="I21" s="67"/>
      <c r="J21" s="67"/>
      <c r="K21" s="67"/>
      <c r="L21" s="66" t="e">
        <f t="shared" si="3"/>
        <v>#DIV/0!</v>
      </c>
      <c r="M21" s="26" t="str">
        <f t="shared" si="0"/>
        <v>OMIT</v>
      </c>
      <c r="N21" s="26" t="str">
        <f t="shared" si="1"/>
        <v>OMIT</v>
      </c>
      <c r="O21" s="11" t="str">
        <f t="shared" si="4"/>
        <v>OMIT</v>
      </c>
      <c r="P21" s="13">
        <v>1</v>
      </c>
      <c r="Q21" s="11">
        <f t="shared" si="5"/>
        <v>0</v>
      </c>
      <c r="R21" s="68"/>
      <c r="S21" s="71"/>
    </row>
    <row r="22" spans="1:19" s="1" customFormat="1" ht="15.75">
      <c r="A22" s="27">
        <v>54</v>
      </c>
      <c r="B22" s="56" t="s">
        <v>55</v>
      </c>
      <c r="C22" s="60">
        <v>1</v>
      </c>
      <c r="D22" s="59">
        <v>0.16189999999999999</v>
      </c>
      <c r="E22" s="67"/>
      <c r="F22" s="67"/>
      <c r="G22" s="67"/>
      <c r="H22" s="66" t="e">
        <f t="shared" si="2"/>
        <v>#DIV/0!</v>
      </c>
      <c r="I22" s="67"/>
      <c r="J22" s="67"/>
      <c r="K22" s="67"/>
      <c r="L22" s="66" t="e">
        <f t="shared" si="3"/>
        <v>#DIV/0!</v>
      </c>
      <c r="M22" s="26" t="str">
        <f t="shared" si="0"/>
        <v>OMIT</v>
      </c>
      <c r="N22" s="26" t="str">
        <f t="shared" si="1"/>
        <v>OMIT</v>
      </c>
      <c r="O22" s="11" t="str">
        <f t="shared" si="4"/>
        <v>OMIT</v>
      </c>
      <c r="P22" s="13">
        <v>1</v>
      </c>
      <c r="Q22" s="11">
        <f t="shared" si="5"/>
        <v>0</v>
      </c>
      <c r="R22" s="68"/>
      <c r="S22" s="71"/>
    </row>
    <row r="23" spans="1:19" s="1" customFormat="1" ht="15.75">
      <c r="A23" s="27">
        <v>65</v>
      </c>
      <c r="B23" s="56" t="s">
        <v>66</v>
      </c>
      <c r="C23" s="60">
        <v>1</v>
      </c>
      <c r="D23" s="59">
        <v>0.54279999999999995</v>
      </c>
      <c r="E23" s="67"/>
      <c r="F23" s="67"/>
      <c r="G23" s="67"/>
      <c r="H23" s="66" t="e">
        <f t="shared" si="2"/>
        <v>#DIV/0!</v>
      </c>
      <c r="I23" s="67"/>
      <c r="J23" s="67"/>
      <c r="K23" s="67"/>
      <c r="L23" s="66" t="e">
        <f t="shared" si="3"/>
        <v>#DIV/0!</v>
      </c>
      <c r="M23" s="26" t="str">
        <f t="shared" si="0"/>
        <v>OMIT</v>
      </c>
      <c r="N23" s="26" t="str">
        <f t="shared" si="1"/>
        <v>OMIT</v>
      </c>
      <c r="O23" s="11" t="str">
        <f t="shared" si="4"/>
        <v>OMIT</v>
      </c>
      <c r="P23" s="13">
        <v>1</v>
      </c>
      <c r="Q23" s="11">
        <f t="shared" si="5"/>
        <v>0</v>
      </c>
      <c r="R23" s="68"/>
      <c r="S23" s="71"/>
    </row>
    <row r="24" spans="1:19" s="1" customFormat="1" ht="16.5" thickBot="1">
      <c r="A24" s="28">
        <v>66</v>
      </c>
      <c r="B24" s="61" t="s">
        <v>67</v>
      </c>
      <c r="C24" s="58">
        <v>1</v>
      </c>
      <c r="D24" s="57">
        <v>7.6200000000000004E-2</v>
      </c>
      <c r="E24" s="67"/>
      <c r="F24" s="67"/>
      <c r="G24" s="67"/>
      <c r="H24" s="66" t="e">
        <f t="shared" si="2"/>
        <v>#DIV/0!</v>
      </c>
      <c r="I24" s="67"/>
      <c r="J24" s="67"/>
      <c r="K24" s="67"/>
      <c r="L24" s="66" t="e">
        <f t="shared" si="3"/>
        <v>#DIV/0!</v>
      </c>
      <c r="M24" s="26" t="str">
        <f t="shared" si="0"/>
        <v>OMIT</v>
      </c>
      <c r="N24" s="26" t="str">
        <f t="shared" si="1"/>
        <v>OMIT</v>
      </c>
      <c r="O24" s="11" t="str">
        <f t="shared" si="4"/>
        <v>OMIT</v>
      </c>
      <c r="P24" s="14">
        <v>1</v>
      </c>
      <c r="Q24" s="11">
        <f t="shared" si="5"/>
        <v>0</v>
      </c>
      <c r="R24" s="68"/>
      <c r="S24" s="72"/>
    </row>
    <row r="25" spans="1:19" s="1" customFormat="1" ht="16.5" thickBot="1">
      <c r="A25" s="38" t="s">
        <v>80</v>
      </c>
      <c r="B25" s="37" t="s">
        <v>71</v>
      </c>
      <c r="C25" s="8"/>
      <c r="D25" s="9"/>
      <c r="E25" s="54"/>
      <c r="F25" s="55"/>
      <c r="G25" s="55"/>
      <c r="H25" s="53"/>
      <c r="I25" s="35"/>
      <c r="J25" s="30"/>
      <c r="K25" s="31"/>
      <c r="L25" s="29"/>
      <c r="M25" s="29">
        <f>SUM(M5:M24)</f>
        <v>10</v>
      </c>
      <c r="N25" s="29">
        <f>SUM(N5:N24)</f>
        <v>9</v>
      </c>
      <c r="O25" s="29">
        <f>SUM(O5:O24)</f>
        <v>10</v>
      </c>
      <c r="P25" s="29"/>
      <c r="Q25" s="29">
        <f>SUM(Q5:Q24)</f>
        <v>10</v>
      </c>
      <c r="R25" s="69">
        <f>(O25*1)</f>
        <v>10</v>
      </c>
      <c r="S25" s="74">
        <f>Q25*1</f>
        <v>10</v>
      </c>
    </row>
    <row r="26" spans="1:19" s="1" customFormat="1" ht="15.75">
      <c r="A26" s="25">
        <v>8</v>
      </c>
      <c r="B26" s="65" t="s">
        <v>11</v>
      </c>
      <c r="C26" s="64">
        <v>1</v>
      </c>
      <c r="D26" s="62">
        <v>0.32429999999999998</v>
      </c>
      <c r="E26" s="67"/>
      <c r="F26" s="67"/>
      <c r="G26" s="67"/>
      <c r="H26" s="66" t="e">
        <f t="shared" si="2"/>
        <v>#DIV/0!</v>
      </c>
      <c r="I26" s="67"/>
      <c r="J26" s="67"/>
      <c r="K26" s="67"/>
      <c r="L26" s="66" t="e">
        <f t="shared" si="3"/>
        <v>#DIV/0!</v>
      </c>
      <c r="M26" s="26" t="str">
        <f>IF(F26&lt;1,"OMIT",IF(F26=".","OMIT",IF(G26&lt;10,"OMIT",IF(G26=".","OMIT",IF(L26&lt;=D26,10,IF(L26&gt;C26,0,ROUND((L26-C26)/(D26-C26)*9+0.5,0)))))))</f>
        <v>OMIT</v>
      </c>
      <c r="N26" s="26" t="str">
        <f t="shared" si="1"/>
        <v>OMIT</v>
      </c>
      <c r="O26" s="11" t="str">
        <f t="shared" si="4"/>
        <v>OMIT</v>
      </c>
      <c r="P26" s="12">
        <v>2</v>
      </c>
      <c r="Q26" s="11">
        <f t="shared" si="5"/>
        <v>0</v>
      </c>
      <c r="R26" s="68"/>
      <c r="S26" s="73"/>
    </row>
    <row r="27" spans="1:19" s="1" customFormat="1" ht="15.75">
      <c r="A27" s="27">
        <v>10</v>
      </c>
      <c r="B27" s="56" t="s">
        <v>13</v>
      </c>
      <c r="C27" s="60">
        <v>1</v>
      </c>
      <c r="D27" s="59">
        <v>0.18509999999999999</v>
      </c>
      <c r="E27" s="67"/>
      <c r="F27" s="67"/>
      <c r="G27" s="67"/>
      <c r="H27" s="66" t="e">
        <f t="shared" si="2"/>
        <v>#DIV/0!</v>
      </c>
      <c r="I27" s="67"/>
      <c r="J27" s="67"/>
      <c r="K27" s="67"/>
      <c r="L27" s="66" t="e">
        <f t="shared" si="3"/>
        <v>#DIV/0!</v>
      </c>
      <c r="M27" s="26" t="str">
        <f t="shared" ref="M27:M34" si="6">IF(F27&lt;1,"OMIT",IF(F27=".","OMIT",IF(G27&lt;10,"OMIT",IF(G27=".","OMIT",IF(L27&lt;=D27,10,IF(L27&gt;C27,0,ROUND((L27-C27)/(D27-C27)*9+0.5,0)))))))</f>
        <v>OMIT</v>
      </c>
      <c r="N27" s="26" t="str">
        <f t="shared" si="1"/>
        <v>OMIT</v>
      </c>
      <c r="O27" s="11" t="str">
        <f t="shared" si="4"/>
        <v>OMIT</v>
      </c>
      <c r="P27" s="13">
        <v>2</v>
      </c>
      <c r="Q27" s="11">
        <f t="shared" si="5"/>
        <v>0</v>
      </c>
      <c r="R27" s="68"/>
      <c r="S27" s="71"/>
    </row>
    <row r="28" spans="1:19" s="1" customFormat="1" ht="15.75">
      <c r="A28" s="27">
        <v>11</v>
      </c>
      <c r="B28" s="56" t="s">
        <v>14</v>
      </c>
      <c r="C28" s="60">
        <v>1</v>
      </c>
      <c r="D28" s="59">
        <v>0.57540000000000002</v>
      </c>
      <c r="E28" s="67"/>
      <c r="F28" s="67"/>
      <c r="G28" s="67"/>
      <c r="H28" s="66" t="e">
        <f t="shared" si="2"/>
        <v>#DIV/0!</v>
      </c>
      <c r="I28" s="67"/>
      <c r="J28" s="67"/>
      <c r="K28" s="67"/>
      <c r="L28" s="66" t="e">
        <f t="shared" si="3"/>
        <v>#DIV/0!</v>
      </c>
      <c r="M28" s="26" t="str">
        <f t="shared" si="6"/>
        <v>OMIT</v>
      </c>
      <c r="N28" s="26" t="str">
        <f t="shared" si="1"/>
        <v>OMIT</v>
      </c>
      <c r="O28" s="11" t="str">
        <f t="shared" si="4"/>
        <v>OMIT</v>
      </c>
      <c r="P28" s="13">
        <v>2</v>
      </c>
      <c r="Q28" s="11">
        <f t="shared" si="5"/>
        <v>0</v>
      </c>
      <c r="R28" s="68"/>
      <c r="S28" s="71"/>
    </row>
    <row r="29" spans="1:19" s="1" customFormat="1" ht="15.75">
      <c r="A29" s="27">
        <v>17</v>
      </c>
      <c r="B29" s="56" t="s">
        <v>20</v>
      </c>
      <c r="C29" s="60">
        <v>1</v>
      </c>
      <c r="D29" s="59">
        <v>0.51490000000000002</v>
      </c>
      <c r="E29" s="67"/>
      <c r="F29" s="67"/>
      <c r="G29" s="67"/>
      <c r="H29" s="66" t="e">
        <f t="shared" si="2"/>
        <v>#DIV/0!</v>
      </c>
      <c r="I29" s="67"/>
      <c r="J29" s="67"/>
      <c r="K29" s="67"/>
      <c r="L29" s="66" t="e">
        <f t="shared" si="3"/>
        <v>#DIV/0!</v>
      </c>
      <c r="M29" s="26" t="str">
        <f t="shared" si="6"/>
        <v>OMIT</v>
      </c>
      <c r="N29" s="26" t="str">
        <f t="shared" si="1"/>
        <v>OMIT</v>
      </c>
      <c r="O29" s="11" t="str">
        <f t="shared" si="4"/>
        <v>OMIT</v>
      </c>
      <c r="P29" s="13">
        <v>2</v>
      </c>
      <c r="Q29" s="11">
        <f t="shared" si="5"/>
        <v>0</v>
      </c>
      <c r="R29" s="68"/>
      <c r="S29" s="71"/>
    </row>
    <row r="30" spans="1:19" s="1" customFormat="1" ht="15.75">
      <c r="A30" s="27">
        <v>18</v>
      </c>
      <c r="B30" s="56" t="s">
        <v>21</v>
      </c>
      <c r="C30" s="60">
        <v>1</v>
      </c>
      <c r="D30" s="59">
        <v>0.16489999999999999</v>
      </c>
      <c r="E30" s="67"/>
      <c r="F30" s="67"/>
      <c r="G30" s="67"/>
      <c r="H30" s="66" t="e">
        <f t="shared" si="2"/>
        <v>#DIV/0!</v>
      </c>
      <c r="I30" s="67"/>
      <c r="J30" s="67"/>
      <c r="K30" s="67"/>
      <c r="L30" s="66" t="e">
        <f t="shared" si="3"/>
        <v>#DIV/0!</v>
      </c>
      <c r="M30" s="26" t="str">
        <f t="shared" si="6"/>
        <v>OMIT</v>
      </c>
      <c r="N30" s="26" t="str">
        <f t="shared" si="1"/>
        <v>OMIT</v>
      </c>
      <c r="O30" s="11" t="str">
        <f t="shared" si="4"/>
        <v>OMIT</v>
      </c>
      <c r="P30" s="13">
        <v>2</v>
      </c>
      <c r="Q30" s="11">
        <f t="shared" si="5"/>
        <v>0</v>
      </c>
      <c r="R30" s="68"/>
      <c r="S30" s="71"/>
    </row>
    <row r="31" spans="1:19" s="1" customFormat="1" ht="15.75">
      <c r="A31" s="27">
        <v>19</v>
      </c>
      <c r="B31" s="56" t="s">
        <v>22</v>
      </c>
      <c r="C31" s="60">
        <v>1</v>
      </c>
      <c r="D31" s="59">
        <v>0.39460000000000001</v>
      </c>
      <c r="E31" s="67"/>
      <c r="F31" s="67"/>
      <c r="G31" s="67"/>
      <c r="H31" s="66" t="e">
        <f t="shared" si="2"/>
        <v>#DIV/0!</v>
      </c>
      <c r="I31" s="67"/>
      <c r="J31" s="67"/>
      <c r="K31" s="67"/>
      <c r="L31" s="66" t="e">
        <f t="shared" si="3"/>
        <v>#DIV/0!</v>
      </c>
      <c r="M31" s="26" t="str">
        <f t="shared" si="6"/>
        <v>OMIT</v>
      </c>
      <c r="N31" s="26" t="str">
        <f t="shared" si="1"/>
        <v>OMIT</v>
      </c>
      <c r="O31" s="11" t="str">
        <f t="shared" si="4"/>
        <v>OMIT</v>
      </c>
      <c r="P31" s="13">
        <v>2</v>
      </c>
      <c r="Q31" s="11">
        <f t="shared" si="5"/>
        <v>0</v>
      </c>
      <c r="R31" s="68"/>
      <c r="S31" s="71"/>
    </row>
    <row r="32" spans="1:19" s="1" customFormat="1" ht="15.75">
      <c r="A32" s="27">
        <v>27</v>
      </c>
      <c r="B32" s="56" t="s">
        <v>29</v>
      </c>
      <c r="C32" s="60">
        <v>1</v>
      </c>
      <c r="D32" s="59">
        <v>0.4199</v>
      </c>
      <c r="E32" s="67"/>
      <c r="F32" s="67"/>
      <c r="G32" s="67"/>
      <c r="H32" s="66" t="e">
        <f t="shared" si="2"/>
        <v>#DIV/0!</v>
      </c>
      <c r="I32" s="67"/>
      <c r="J32" s="67"/>
      <c r="K32" s="67"/>
      <c r="L32" s="66" t="e">
        <f t="shared" si="3"/>
        <v>#DIV/0!</v>
      </c>
      <c r="M32" s="26" t="str">
        <f t="shared" si="6"/>
        <v>OMIT</v>
      </c>
      <c r="N32" s="26" t="str">
        <f t="shared" si="1"/>
        <v>OMIT</v>
      </c>
      <c r="O32" s="11" t="str">
        <f t="shared" si="4"/>
        <v>OMIT</v>
      </c>
      <c r="P32" s="13">
        <v>2</v>
      </c>
      <c r="Q32" s="11">
        <f t="shared" si="5"/>
        <v>0</v>
      </c>
      <c r="R32" s="68"/>
      <c r="S32" s="71"/>
    </row>
    <row r="33" spans="1:19" s="1" customFormat="1" ht="15.75">
      <c r="A33" s="27">
        <v>41</v>
      </c>
      <c r="B33" s="56" t="s">
        <v>42</v>
      </c>
      <c r="C33" s="60">
        <v>1</v>
      </c>
      <c r="D33" s="59">
        <v>0.1827</v>
      </c>
      <c r="E33" s="67"/>
      <c r="F33" s="67"/>
      <c r="G33" s="67"/>
      <c r="H33" s="66" t="e">
        <f t="shared" si="2"/>
        <v>#DIV/0!</v>
      </c>
      <c r="I33" s="67"/>
      <c r="J33" s="67"/>
      <c r="K33" s="67"/>
      <c r="L33" s="66" t="e">
        <f t="shared" si="3"/>
        <v>#DIV/0!</v>
      </c>
      <c r="M33" s="26" t="str">
        <f t="shared" si="6"/>
        <v>OMIT</v>
      </c>
      <c r="N33" s="26" t="str">
        <f t="shared" si="1"/>
        <v>OMIT</v>
      </c>
      <c r="O33" s="11" t="str">
        <f t="shared" si="4"/>
        <v>OMIT</v>
      </c>
      <c r="P33" s="13">
        <v>2</v>
      </c>
      <c r="Q33" s="11">
        <f t="shared" si="5"/>
        <v>0</v>
      </c>
      <c r="R33" s="68"/>
      <c r="S33" s="71"/>
    </row>
    <row r="34" spans="1:19" s="1" customFormat="1" ht="16.5" thickBot="1">
      <c r="A34" s="28">
        <v>48</v>
      </c>
      <c r="B34" s="61" t="s">
        <v>49</v>
      </c>
      <c r="C34" s="58">
        <v>1</v>
      </c>
      <c r="D34" s="57">
        <v>0.39419999999999999</v>
      </c>
      <c r="E34" s="67"/>
      <c r="F34" s="67"/>
      <c r="G34" s="67"/>
      <c r="H34" s="66" t="e">
        <f t="shared" si="2"/>
        <v>#DIV/0!</v>
      </c>
      <c r="I34" s="67"/>
      <c r="J34" s="67"/>
      <c r="K34" s="67"/>
      <c r="L34" s="66" t="e">
        <f t="shared" si="3"/>
        <v>#DIV/0!</v>
      </c>
      <c r="M34" s="26" t="str">
        <f t="shared" si="6"/>
        <v>OMIT</v>
      </c>
      <c r="N34" s="26" t="str">
        <f t="shared" si="1"/>
        <v>OMIT</v>
      </c>
      <c r="O34" s="11" t="str">
        <f t="shared" si="4"/>
        <v>OMIT</v>
      </c>
      <c r="P34" s="14">
        <v>2</v>
      </c>
      <c r="Q34" s="11">
        <f t="shared" si="5"/>
        <v>0</v>
      </c>
      <c r="R34" s="68"/>
      <c r="S34" s="72"/>
    </row>
    <row r="35" spans="1:19" s="1" customFormat="1" ht="16.5" thickBot="1">
      <c r="A35" s="38" t="s">
        <v>81</v>
      </c>
      <c r="B35" s="39" t="s">
        <v>71</v>
      </c>
      <c r="C35" s="8"/>
      <c r="D35" s="9"/>
      <c r="E35" s="54"/>
      <c r="F35" s="55"/>
      <c r="G35" s="55"/>
      <c r="H35" s="53"/>
      <c r="I35" s="35"/>
      <c r="J35" s="30"/>
      <c r="K35" s="32"/>
      <c r="L35" s="33"/>
      <c r="M35" s="29">
        <f>SUM(M26:M34)</f>
        <v>0</v>
      </c>
      <c r="N35" s="29">
        <f>SUM(N26:N34)</f>
        <v>0</v>
      </c>
      <c r="O35" s="29">
        <f>SUM(O26:O34)</f>
        <v>0</v>
      </c>
      <c r="P35" s="29"/>
      <c r="Q35" s="29">
        <f>SUM(Q26:Q34)</f>
        <v>0</v>
      </c>
      <c r="R35" s="69">
        <f>(O35*0.6)</f>
        <v>0</v>
      </c>
      <c r="S35" s="74">
        <f>Q35*0.6</f>
        <v>0</v>
      </c>
    </row>
    <row r="36" spans="1:19" ht="15.75">
      <c r="A36" s="25">
        <v>1</v>
      </c>
      <c r="B36" s="4" t="s">
        <v>4</v>
      </c>
      <c r="C36" s="63">
        <v>1</v>
      </c>
      <c r="D36" s="63">
        <v>0.60260000000000002</v>
      </c>
      <c r="E36" s="67"/>
      <c r="F36" s="67"/>
      <c r="G36" s="67"/>
      <c r="H36" s="66" t="e">
        <f t="shared" si="2"/>
        <v>#DIV/0!</v>
      </c>
      <c r="I36" s="67"/>
      <c r="J36" s="67"/>
      <c r="K36" s="67"/>
      <c r="L36" s="66" t="e">
        <f t="shared" si="3"/>
        <v>#DIV/0!</v>
      </c>
      <c r="M36" s="26" t="str">
        <f>IF(F36&lt;1,"OMIT",IF(F36=".","OMIT",IF(G36&lt;10,"OMIT",IF(G36=".","OMIT",IF(L36&lt;=D36,10,IF(L36&gt;C36,0,ROUND((L36-C36)/(D36-C36)*9+0.5,0)))))))</f>
        <v>OMIT</v>
      </c>
      <c r="N36" s="26" t="str">
        <f t="shared" si="1"/>
        <v>OMIT</v>
      </c>
      <c r="O36" s="11" t="str">
        <f t="shared" si="4"/>
        <v>OMIT</v>
      </c>
      <c r="P36" s="12">
        <v>3</v>
      </c>
      <c r="Q36" s="11">
        <f t="shared" si="5"/>
        <v>0</v>
      </c>
      <c r="R36" s="68"/>
      <c r="S36" s="73"/>
    </row>
    <row r="37" spans="1:19" ht="15.75">
      <c r="A37" s="27">
        <v>2</v>
      </c>
      <c r="B37" s="2" t="s">
        <v>5</v>
      </c>
      <c r="C37" s="63">
        <v>1</v>
      </c>
      <c r="D37" s="63">
        <v>0.42820000000000003</v>
      </c>
      <c r="E37" s="67"/>
      <c r="F37" s="67"/>
      <c r="G37" s="67"/>
      <c r="H37" s="66" t="e">
        <f t="shared" si="2"/>
        <v>#DIV/0!</v>
      </c>
      <c r="I37" s="67"/>
      <c r="J37" s="67"/>
      <c r="K37" s="67"/>
      <c r="L37" s="66" t="e">
        <f t="shared" si="3"/>
        <v>#DIV/0!</v>
      </c>
      <c r="M37" s="26" t="str">
        <f t="shared" ref="M37:M71" si="7">IF(F37&lt;1,"OMIT",IF(F37=".","OMIT",IF(G37&lt;10,"OMIT",IF(G37=".","OMIT",IF(L37&lt;=D37,10,IF(L37&gt;C37,0,ROUND((L37-C37)/(D37-C37)*9+0.5,0)))))))</f>
        <v>OMIT</v>
      </c>
      <c r="N37" s="26" t="str">
        <f t="shared" si="1"/>
        <v>OMIT</v>
      </c>
      <c r="O37" s="11" t="str">
        <f t="shared" si="4"/>
        <v>OMIT</v>
      </c>
      <c r="P37" s="13">
        <v>3</v>
      </c>
      <c r="Q37" s="11">
        <f t="shared" si="5"/>
        <v>0</v>
      </c>
      <c r="R37" s="68"/>
      <c r="S37" s="71"/>
    </row>
    <row r="38" spans="1:19" ht="15.75">
      <c r="A38" s="27">
        <v>12</v>
      </c>
      <c r="B38" s="2" t="s">
        <v>15</v>
      </c>
      <c r="C38" s="63">
        <v>1</v>
      </c>
      <c r="D38" s="63">
        <v>0.47670000000000001</v>
      </c>
      <c r="E38" s="67"/>
      <c r="F38" s="67"/>
      <c r="G38" s="67"/>
      <c r="H38" s="66" t="e">
        <f t="shared" si="2"/>
        <v>#DIV/0!</v>
      </c>
      <c r="I38" s="67"/>
      <c r="J38" s="67"/>
      <c r="K38" s="67"/>
      <c r="L38" s="66" t="e">
        <f t="shared" si="3"/>
        <v>#DIV/0!</v>
      </c>
      <c r="M38" s="26" t="str">
        <f t="shared" si="7"/>
        <v>OMIT</v>
      </c>
      <c r="N38" s="26" t="str">
        <f t="shared" si="1"/>
        <v>OMIT</v>
      </c>
      <c r="O38" s="11" t="str">
        <f t="shared" si="4"/>
        <v>OMIT</v>
      </c>
      <c r="P38" s="13">
        <v>3</v>
      </c>
      <c r="Q38" s="11">
        <f t="shared" si="5"/>
        <v>0</v>
      </c>
      <c r="R38" s="68"/>
      <c r="S38" s="71"/>
    </row>
    <row r="39" spans="1:19" ht="15.75">
      <c r="A39" s="27">
        <v>13</v>
      </c>
      <c r="B39" s="2" t="s">
        <v>16</v>
      </c>
      <c r="C39" s="63">
        <v>1</v>
      </c>
      <c r="D39" s="63">
        <v>0.10829999999999999</v>
      </c>
      <c r="E39" s="67"/>
      <c r="F39" s="67"/>
      <c r="G39" s="67"/>
      <c r="H39" s="66" t="e">
        <f t="shared" si="2"/>
        <v>#DIV/0!</v>
      </c>
      <c r="I39" s="67"/>
      <c r="J39" s="67"/>
      <c r="K39" s="67"/>
      <c r="L39" s="66" t="e">
        <f t="shared" si="3"/>
        <v>#DIV/0!</v>
      </c>
      <c r="M39" s="26" t="str">
        <f t="shared" si="7"/>
        <v>OMIT</v>
      </c>
      <c r="N39" s="26" t="str">
        <f t="shared" si="1"/>
        <v>OMIT</v>
      </c>
      <c r="O39" s="11" t="str">
        <f t="shared" si="4"/>
        <v>OMIT</v>
      </c>
      <c r="P39" s="13">
        <v>3</v>
      </c>
      <c r="Q39" s="11">
        <f t="shared" si="5"/>
        <v>0</v>
      </c>
      <c r="R39" s="68"/>
      <c r="S39" s="71"/>
    </row>
    <row r="40" spans="1:19" ht="15.75">
      <c r="A40" s="27">
        <v>15</v>
      </c>
      <c r="B40" s="2" t="s">
        <v>18</v>
      </c>
      <c r="C40" s="63">
        <v>1</v>
      </c>
      <c r="D40" s="63">
        <v>8.0600000000000005E-2</v>
      </c>
      <c r="E40" s="67"/>
      <c r="F40" s="67"/>
      <c r="G40" s="67"/>
      <c r="H40" s="66" t="e">
        <f t="shared" si="2"/>
        <v>#DIV/0!</v>
      </c>
      <c r="I40" s="67"/>
      <c r="J40" s="67"/>
      <c r="K40" s="67"/>
      <c r="L40" s="66" t="e">
        <f t="shared" si="3"/>
        <v>#DIV/0!</v>
      </c>
      <c r="M40" s="26" t="str">
        <f t="shared" si="7"/>
        <v>OMIT</v>
      </c>
      <c r="N40" s="26" t="str">
        <f t="shared" si="1"/>
        <v>OMIT</v>
      </c>
      <c r="O40" s="11" t="str">
        <f t="shared" si="4"/>
        <v>OMIT</v>
      </c>
      <c r="P40" s="13">
        <v>3</v>
      </c>
      <c r="Q40" s="11">
        <f t="shared" si="5"/>
        <v>0</v>
      </c>
      <c r="R40" s="68"/>
      <c r="S40" s="71"/>
    </row>
    <row r="41" spans="1:19" ht="15.75">
      <c r="A41" s="27">
        <v>20</v>
      </c>
      <c r="B41" s="2" t="s">
        <v>23</v>
      </c>
      <c r="C41" s="63">
        <v>1</v>
      </c>
      <c r="D41" s="63">
        <v>0.29039999999999999</v>
      </c>
      <c r="E41" s="67"/>
      <c r="F41" s="67"/>
      <c r="G41" s="67"/>
      <c r="H41" s="66" t="e">
        <f t="shared" si="2"/>
        <v>#DIV/0!</v>
      </c>
      <c r="I41" s="67"/>
      <c r="J41" s="67"/>
      <c r="K41" s="67"/>
      <c r="L41" s="66" t="e">
        <f t="shared" si="3"/>
        <v>#DIV/0!</v>
      </c>
      <c r="M41" s="26" t="str">
        <f t="shared" si="7"/>
        <v>OMIT</v>
      </c>
      <c r="N41" s="26" t="str">
        <f t="shared" si="1"/>
        <v>OMIT</v>
      </c>
      <c r="O41" s="11" t="str">
        <f t="shared" si="4"/>
        <v>OMIT</v>
      </c>
      <c r="P41" s="13">
        <v>3</v>
      </c>
      <c r="Q41" s="11">
        <f t="shared" si="5"/>
        <v>0</v>
      </c>
      <c r="R41" s="68"/>
      <c r="S41" s="71"/>
    </row>
    <row r="42" spans="1:19" ht="15.75">
      <c r="A42" s="27">
        <v>21</v>
      </c>
      <c r="B42" s="2" t="s">
        <v>24</v>
      </c>
      <c r="C42" s="63">
        <v>1</v>
      </c>
      <c r="D42" s="63">
        <v>0.26219999999999999</v>
      </c>
      <c r="E42" s="67"/>
      <c r="F42" s="67"/>
      <c r="G42" s="67"/>
      <c r="H42" s="66" t="e">
        <f t="shared" si="2"/>
        <v>#DIV/0!</v>
      </c>
      <c r="I42" s="67"/>
      <c r="J42" s="67"/>
      <c r="K42" s="67"/>
      <c r="L42" s="66" t="e">
        <f t="shared" si="3"/>
        <v>#DIV/0!</v>
      </c>
      <c r="M42" s="26" t="str">
        <f t="shared" si="7"/>
        <v>OMIT</v>
      </c>
      <c r="N42" s="26" t="str">
        <f t="shared" si="1"/>
        <v>OMIT</v>
      </c>
      <c r="O42" s="11" t="str">
        <f t="shared" si="4"/>
        <v>OMIT</v>
      </c>
      <c r="P42" s="13">
        <v>3</v>
      </c>
      <c r="Q42" s="11">
        <f t="shared" si="5"/>
        <v>0</v>
      </c>
      <c r="R42" s="68"/>
      <c r="S42" s="71"/>
    </row>
    <row r="43" spans="1:19" ht="15.75">
      <c r="A43" s="27">
        <v>23</v>
      </c>
      <c r="B43" s="2" t="s">
        <v>25</v>
      </c>
      <c r="C43" s="63">
        <v>1</v>
      </c>
      <c r="D43" s="63">
        <v>0.31380000000000002</v>
      </c>
      <c r="E43" s="67"/>
      <c r="F43" s="67"/>
      <c r="G43" s="67"/>
      <c r="H43" s="66" t="e">
        <f t="shared" si="2"/>
        <v>#DIV/0!</v>
      </c>
      <c r="I43" s="67"/>
      <c r="J43" s="67"/>
      <c r="K43" s="67"/>
      <c r="L43" s="66" t="e">
        <f t="shared" si="3"/>
        <v>#DIV/0!</v>
      </c>
      <c r="M43" s="26" t="str">
        <f t="shared" si="7"/>
        <v>OMIT</v>
      </c>
      <c r="N43" s="26" t="str">
        <f t="shared" si="1"/>
        <v>OMIT</v>
      </c>
      <c r="O43" s="11" t="str">
        <f t="shared" si="4"/>
        <v>OMIT</v>
      </c>
      <c r="P43" s="13">
        <v>3</v>
      </c>
      <c r="Q43" s="11">
        <f t="shared" si="5"/>
        <v>0</v>
      </c>
      <c r="R43" s="68"/>
      <c r="S43" s="71"/>
    </row>
    <row r="44" spans="1:19" ht="15.75">
      <c r="A44" s="27">
        <v>25</v>
      </c>
      <c r="B44" s="2" t="s">
        <v>27</v>
      </c>
      <c r="C44" s="63">
        <v>1</v>
      </c>
      <c r="D44" s="63">
        <v>0.26100000000000001</v>
      </c>
      <c r="E44" s="67"/>
      <c r="F44" s="67"/>
      <c r="G44" s="67"/>
      <c r="H44" s="66" t="e">
        <f t="shared" si="2"/>
        <v>#DIV/0!</v>
      </c>
      <c r="I44" s="67"/>
      <c r="J44" s="67"/>
      <c r="K44" s="67"/>
      <c r="L44" s="66" t="e">
        <f t="shared" si="3"/>
        <v>#DIV/0!</v>
      </c>
      <c r="M44" s="26" t="str">
        <f t="shared" si="7"/>
        <v>OMIT</v>
      </c>
      <c r="N44" s="26" t="str">
        <f t="shared" si="1"/>
        <v>OMIT</v>
      </c>
      <c r="O44" s="11" t="str">
        <f t="shared" si="4"/>
        <v>OMIT</v>
      </c>
      <c r="P44" s="13">
        <v>3</v>
      </c>
      <c r="Q44" s="11">
        <f t="shared" si="5"/>
        <v>0</v>
      </c>
      <c r="R44" s="68"/>
      <c r="S44" s="71"/>
    </row>
    <row r="45" spans="1:19" ht="15.75">
      <c r="A45" s="27">
        <v>26</v>
      </c>
      <c r="B45" s="2" t="s">
        <v>28</v>
      </c>
      <c r="C45" s="63">
        <v>1</v>
      </c>
      <c r="D45" s="63">
        <v>0</v>
      </c>
      <c r="E45" s="67"/>
      <c r="F45" s="67"/>
      <c r="G45" s="67"/>
      <c r="H45" s="66" t="e">
        <f t="shared" si="2"/>
        <v>#DIV/0!</v>
      </c>
      <c r="I45" s="67"/>
      <c r="J45" s="67"/>
      <c r="K45" s="67"/>
      <c r="L45" s="66" t="e">
        <f t="shared" si="3"/>
        <v>#DIV/0!</v>
      </c>
      <c r="M45" s="26" t="str">
        <f t="shared" si="7"/>
        <v>OMIT</v>
      </c>
      <c r="N45" s="26" t="str">
        <f t="shared" si="1"/>
        <v>OMIT</v>
      </c>
      <c r="O45" s="11" t="str">
        <f t="shared" si="4"/>
        <v>OMIT</v>
      </c>
      <c r="P45" s="13">
        <v>3</v>
      </c>
      <c r="Q45" s="11">
        <f t="shared" si="5"/>
        <v>0</v>
      </c>
      <c r="R45" s="68"/>
      <c r="S45" s="71"/>
    </row>
    <row r="46" spans="1:19" ht="15.75">
      <c r="A46" s="27">
        <v>29</v>
      </c>
      <c r="B46" s="6" t="s">
        <v>31</v>
      </c>
      <c r="C46" s="63">
        <v>1</v>
      </c>
      <c r="D46" s="63">
        <v>0.1191</v>
      </c>
      <c r="E46" s="67"/>
      <c r="F46" s="67"/>
      <c r="G46" s="67"/>
      <c r="H46" s="66" t="e">
        <f t="shared" si="2"/>
        <v>#DIV/0!</v>
      </c>
      <c r="I46" s="67"/>
      <c r="J46" s="67"/>
      <c r="K46" s="67"/>
      <c r="L46" s="66" t="e">
        <f t="shared" si="3"/>
        <v>#DIV/0!</v>
      </c>
      <c r="M46" s="26" t="str">
        <f t="shared" si="7"/>
        <v>OMIT</v>
      </c>
      <c r="N46" s="26" t="str">
        <f t="shared" si="1"/>
        <v>OMIT</v>
      </c>
      <c r="O46" s="11" t="str">
        <f t="shared" si="4"/>
        <v>OMIT</v>
      </c>
      <c r="P46" s="13">
        <v>3</v>
      </c>
      <c r="Q46" s="11">
        <f t="shared" si="5"/>
        <v>0</v>
      </c>
      <c r="R46" s="68"/>
      <c r="S46" s="71"/>
    </row>
    <row r="47" spans="1:19" s="1" customFormat="1" ht="15.75">
      <c r="A47" s="88">
        <v>30</v>
      </c>
      <c r="B47" s="45" t="s">
        <v>83</v>
      </c>
      <c r="C47" s="89">
        <v>0</v>
      </c>
      <c r="D47" s="87">
        <v>0</v>
      </c>
      <c r="E47" s="82"/>
      <c r="F47" s="82"/>
      <c r="G47" s="82"/>
      <c r="H47" s="83" t="e">
        <f t="shared" si="2"/>
        <v>#DIV/0!</v>
      </c>
      <c r="I47" s="82"/>
      <c r="J47" s="82"/>
      <c r="K47" s="82"/>
      <c r="L47" s="83" t="e">
        <f t="shared" si="3"/>
        <v>#DIV/0!</v>
      </c>
      <c r="M47" s="84">
        <f>IF(I47=0,10,0)</f>
        <v>10</v>
      </c>
      <c r="N47" s="84">
        <f>IF(I47=0,9,0)</f>
        <v>9</v>
      </c>
      <c r="O47" s="85">
        <f>IF(M47&gt;=N47,M47,N47)</f>
        <v>10</v>
      </c>
      <c r="P47" s="86">
        <v>3</v>
      </c>
      <c r="Q47" s="85">
        <f t="shared" si="5"/>
        <v>10</v>
      </c>
      <c r="R47" s="68"/>
      <c r="S47" s="71"/>
    </row>
    <row r="48" spans="1:19" ht="15.75">
      <c r="A48" s="46">
        <v>32</v>
      </c>
      <c r="B48" s="90" t="s">
        <v>33</v>
      </c>
      <c r="C48" s="87">
        <v>0</v>
      </c>
      <c r="D48" s="87">
        <v>0</v>
      </c>
      <c r="E48" s="82"/>
      <c r="F48" s="82"/>
      <c r="G48" s="82"/>
      <c r="H48" s="83" t="e">
        <f t="shared" si="2"/>
        <v>#DIV/0!</v>
      </c>
      <c r="I48" s="82"/>
      <c r="J48" s="82"/>
      <c r="K48" s="82"/>
      <c r="L48" s="83" t="e">
        <f t="shared" si="3"/>
        <v>#DIV/0!</v>
      </c>
      <c r="M48" s="84">
        <f>IF(I48=0,10,0)</f>
        <v>10</v>
      </c>
      <c r="N48" s="84">
        <f>IF(I48=0,9,0)</f>
        <v>9</v>
      </c>
      <c r="O48" s="85">
        <f>IF(M48&gt;=N48,M48,N48)</f>
        <v>10</v>
      </c>
      <c r="P48" s="86">
        <v>3</v>
      </c>
      <c r="Q48" s="85">
        <f t="shared" si="5"/>
        <v>10</v>
      </c>
      <c r="R48" s="68"/>
      <c r="S48" s="71"/>
    </row>
    <row r="49" spans="1:19" ht="15.75">
      <c r="A49" s="27">
        <v>33</v>
      </c>
      <c r="B49" s="2" t="s">
        <v>34</v>
      </c>
      <c r="C49" s="63">
        <v>1</v>
      </c>
      <c r="D49" s="63">
        <v>0.39510000000000001</v>
      </c>
      <c r="E49" s="67"/>
      <c r="F49" s="67"/>
      <c r="G49" s="67"/>
      <c r="H49" s="66" t="e">
        <f t="shared" si="2"/>
        <v>#DIV/0!</v>
      </c>
      <c r="I49" s="67"/>
      <c r="J49" s="67"/>
      <c r="K49" s="67"/>
      <c r="L49" s="66" t="e">
        <f t="shared" si="3"/>
        <v>#DIV/0!</v>
      </c>
      <c r="M49" s="26" t="str">
        <f t="shared" si="7"/>
        <v>OMIT</v>
      </c>
      <c r="N49" s="26" t="str">
        <f t="shared" si="1"/>
        <v>OMIT</v>
      </c>
      <c r="O49" s="11" t="str">
        <f t="shared" si="4"/>
        <v>OMIT</v>
      </c>
      <c r="P49" s="13">
        <v>3</v>
      </c>
      <c r="Q49" s="11">
        <f t="shared" si="5"/>
        <v>0</v>
      </c>
      <c r="R49" s="68"/>
      <c r="S49" s="71"/>
    </row>
    <row r="50" spans="1:19" ht="15.75">
      <c r="A50" s="27">
        <v>34</v>
      </c>
      <c r="B50" s="2" t="s">
        <v>35</v>
      </c>
      <c r="C50" s="63">
        <v>1</v>
      </c>
      <c r="D50" s="63">
        <v>5.2499999999999998E-2</v>
      </c>
      <c r="E50" s="67"/>
      <c r="F50" s="67"/>
      <c r="G50" s="67"/>
      <c r="H50" s="66" t="e">
        <f t="shared" si="2"/>
        <v>#DIV/0!</v>
      </c>
      <c r="I50" s="67"/>
      <c r="J50" s="67"/>
      <c r="K50" s="67"/>
      <c r="L50" s="66" t="e">
        <f t="shared" si="3"/>
        <v>#DIV/0!</v>
      </c>
      <c r="M50" s="26" t="str">
        <f t="shared" si="7"/>
        <v>OMIT</v>
      </c>
      <c r="N50" s="26" t="str">
        <f t="shared" si="1"/>
        <v>OMIT</v>
      </c>
      <c r="O50" s="11" t="str">
        <f t="shared" si="4"/>
        <v>OMIT</v>
      </c>
      <c r="P50" s="13">
        <v>3</v>
      </c>
      <c r="Q50" s="11">
        <f t="shared" si="5"/>
        <v>0</v>
      </c>
      <c r="R50" s="68"/>
      <c r="S50" s="71"/>
    </row>
    <row r="51" spans="1:19" ht="15.75">
      <c r="A51" s="27">
        <v>36</v>
      </c>
      <c r="B51" s="2" t="s">
        <v>37</v>
      </c>
      <c r="C51" s="63">
        <v>1</v>
      </c>
      <c r="D51" s="63">
        <v>0.19139999999999999</v>
      </c>
      <c r="E51" s="67"/>
      <c r="F51" s="67"/>
      <c r="G51" s="67"/>
      <c r="H51" s="66" t="e">
        <f t="shared" si="2"/>
        <v>#DIV/0!</v>
      </c>
      <c r="I51" s="67"/>
      <c r="J51" s="67"/>
      <c r="K51" s="67"/>
      <c r="L51" s="66" t="e">
        <f t="shared" si="3"/>
        <v>#DIV/0!</v>
      </c>
      <c r="M51" s="26" t="str">
        <f t="shared" si="7"/>
        <v>OMIT</v>
      </c>
      <c r="N51" s="26" t="str">
        <f t="shared" si="1"/>
        <v>OMIT</v>
      </c>
      <c r="O51" s="11" t="str">
        <f t="shared" si="4"/>
        <v>OMIT</v>
      </c>
      <c r="P51" s="13">
        <v>3</v>
      </c>
      <c r="Q51" s="11">
        <f t="shared" si="5"/>
        <v>0</v>
      </c>
      <c r="R51" s="68"/>
      <c r="S51" s="71"/>
    </row>
    <row r="52" spans="1:19" ht="15.75">
      <c r="A52" s="27">
        <v>39</v>
      </c>
      <c r="B52" s="2" t="s">
        <v>40</v>
      </c>
      <c r="C52" s="63">
        <v>1</v>
      </c>
      <c r="D52" s="63">
        <v>0.48409999999999997</v>
      </c>
      <c r="E52" s="67"/>
      <c r="F52" s="67"/>
      <c r="G52" s="67"/>
      <c r="H52" s="66" t="e">
        <f t="shared" si="2"/>
        <v>#DIV/0!</v>
      </c>
      <c r="I52" s="67"/>
      <c r="J52" s="67"/>
      <c r="K52" s="67"/>
      <c r="L52" s="66" t="e">
        <f t="shared" si="3"/>
        <v>#DIV/0!</v>
      </c>
      <c r="M52" s="26" t="str">
        <f t="shared" si="7"/>
        <v>OMIT</v>
      </c>
      <c r="N52" s="26" t="str">
        <f t="shared" si="1"/>
        <v>OMIT</v>
      </c>
      <c r="O52" s="11" t="str">
        <f t="shared" si="4"/>
        <v>OMIT</v>
      </c>
      <c r="P52" s="13">
        <v>3</v>
      </c>
      <c r="Q52" s="11">
        <f t="shared" si="5"/>
        <v>0</v>
      </c>
      <c r="R52" s="68"/>
      <c r="S52" s="71"/>
    </row>
    <row r="53" spans="1:19" ht="15.75">
      <c r="A53" s="27">
        <v>43</v>
      </c>
      <c r="B53" s="2" t="s">
        <v>44</v>
      </c>
      <c r="C53" s="63">
        <v>1</v>
      </c>
      <c r="D53" s="63">
        <v>0</v>
      </c>
      <c r="E53" s="67"/>
      <c r="F53" s="67"/>
      <c r="G53" s="67"/>
      <c r="H53" s="66" t="e">
        <f t="shared" si="2"/>
        <v>#DIV/0!</v>
      </c>
      <c r="I53" s="67"/>
      <c r="J53" s="67"/>
      <c r="K53" s="67"/>
      <c r="L53" s="66" t="e">
        <f t="shared" si="3"/>
        <v>#DIV/0!</v>
      </c>
      <c r="M53" s="26" t="str">
        <f t="shared" si="7"/>
        <v>OMIT</v>
      </c>
      <c r="N53" s="26" t="str">
        <f t="shared" si="1"/>
        <v>OMIT</v>
      </c>
      <c r="O53" s="11" t="str">
        <f t="shared" si="4"/>
        <v>OMIT</v>
      </c>
      <c r="P53" s="13">
        <v>3</v>
      </c>
      <c r="Q53" s="11">
        <f t="shared" si="5"/>
        <v>0</v>
      </c>
      <c r="R53" s="68"/>
      <c r="S53" s="71"/>
    </row>
    <row r="54" spans="1:19" ht="15.75">
      <c r="A54" s="27">
        <v>44</v>
      </c>
      <c r="B54" s="2" t="s">
        <v>45</v>
      </c>
      <c r="C54" s="63">
        <v>1</v>
      </c>
      <c r="D54" s="63">
        <v>0.50700000000000001</v>
      </c>
      <c r="E54" s="67"/>
      <c r="F54" s="67"/>
      <c r="G54" s="67"/>
      <c r="H54" s="66" t="e">
        <f t="shared" si="2"/>
        <v>#DIV/0!</v>
      </c>
      <c r="I54" s="67"/>
      <c r="J54" s="67"/>
      <c r="K54" s="67"/>
      <c r="L54" s="66" t="e">
        <f t="shared" si="3"/>
        <v>#DIV/0!</v>
      </c>
      <c r="M54" s="26" t="str">
        <f t="shared" si="7"/>
        <v>OMIT</v>
      </c>
      <c r="N54" s="26" t="str">
        <f t="shared" si="1"/>
        <v>OMIT</v>
      </c>
      <c r="O54" s="11" t="str">
        <f t="shared" si="4"/>
        <v>OMIT</v>
      </c>
      <c r="P54" s="13">
        <v>3</v>
      </c>
      <c r="Q54" s="11">
        <f t="shared" si="5"/>
        <v>0</v>
      </c>
      <c r="R54" s="68"/>
      <c r="S54" s="71"/>
    </row>
    <row r="55" spans="1:19" ht="15.75">
      <c r="A55" s="46">
        <v>45</v>
      </c>
      <c r="B55" s="45" t="s">
        <v>46</v>
      </c>
      <c r="C55" s="87">
        <v>0</v>
      </c>
      <c r="D55" s="87">
        <v>0</v>
      </c>
      <c r="E55" s="82"/>
      <c r="F55" s="82"/>
      <c r="G55" s="82"/>
      <c r="H55" s="83" t="e">
        <f t="shared" si="2"/>
        <v>#DIV/0!</v>
      </c>
      <c r="I55" s="82"/>
      <c r="J55" s="82"/>
      <c r="K55" s="82"/>
      <c r="L55" s="83" t="e">
        <f t="shared" si="3"/>
        <v>#DIV/0!</v>
      </c>
      <c r="M55" s="84">
        <f>IF(I55=0,10,0)</f>
        <v>10</v>
      </c>
      <c r="N55" s="84">
        <f>IF(I55=0,9,0)</f>
        <v>9</v>
      </c>
      <c r="O55" s="85">
        <f>IF(M55&gt;=N55,M55,N55)</f>
        <v>10</v>
      </c>
      <c r="P55" s="86">
        <v>3</v>
      </c>
      <c r="Q55" s="85">
        <f t="shared" si="5"/>
        <v>10</v>
      </c>
      <c r="R55" s="68"/>
      <c r="S55" s="71"/>
    </row>
    <row r="56" spans="1:19" ht="15.75">
      <c r="A56" s="46">
        <v>46</v>
      </c>
      <c r="B56" s="45" t="s">
        <v>47</v>
      </c>
      <c r="C56" s="87">
        <v>0</v>
      </c>
      <c r="D56" s="87">
        <v>0</v>
      </c>
      <c r="E56" s="82"/>
      <c r="F56" s="82"/>
      <c r="G56" s="82"/>
      <c r="H56" s="83" t="e">
        <f t="shared" si="2"/>
        <v>#DIV/0!</v>
      </c>
      <c r="I56" s="82"/>
      <c r="J56" s="82"/>
      <c r="K56" s="82"/>
      <c r="L56" s="83" t="e">
        <f t="shared" si="3"/>
        <v>#DIV/0!</v>
      </c>
      <c r="M56" s="84">
        <f>IF(I56=0,10,0)</f>
        <v>10</v>
      </c>
      <c r="N56" s="84">
        <f>IF(I56=0,9,0)</f>
        <v>9</v>
      </c>
      <c r="O56" s="85">
        <f>IF(M56&gt;=N56,M56,N56)</f>
        <v>10</v>
      </c>
      <c r="P56" s="86">
        <v>3</v>
      </c>
      <c r="Q56" s="85">
        <f t="shared" si="5"/>
        <v>10</v>
      </c>
      <c r="R56" s="68"/>
      <c r="S56" s="71"/>
    </row>
    <row r="57" spans="1:19" ht="15.75">
      <c r="A57" s="27">
        <v>47</v>
      </c>
      <c r="B57" s="2" t="s">
        <v>48</v>
      </c>
      <c r="C57" s="63">
        <v>1</v>
      </c>
      <c r="D57" s="63">
        <v>0.30399999999999999</v>
      </c>
      <c r="E57" s="67"/>
      <c r="F57" s="67"/>
      <c r="G57" s="67"/>
      <c r="H57" s="66" t="e">
        <f t="shared" si="2"/>
        <v>#DIV/0!</v>
      </c>
      <c r="I57" s="67"/>
      <c r="J57" s="67"/>
      <c r="K57" s="67"/>
      <c r="L57" s="66" t="e">
        <f t="shared" si="3"/>
        <v>#DIV/0!</v>
      </c>
      <c r="M57" s="26" t="str">
        <f t="shared" si="7"/>
        <v>OMIT</v>
      </c>
      <c r="N57" s="26" t="str">
        <f t="shared" si="1"/>
        <v>OMIT</v>
      </c>
      <c r="O57" s="11" t="str">
        <f t="shared" si="4"/>
        <v>OMIT</v>
      </c>
      <c r="P57" s="13">
        <v>3</v>
      </c>
      <c r="Q57" s="11">
        <f t="shared" si="5"/>
        <v>0</v>
      </c>
      <c r="R57" s="68"/>
      <c r="S57" s="71"/>
    </row>
    <row r="58" spans="1:19" ht="15.75">
      <c r="A58" s="27">
        <v>50</v>
      </c>
      <c r="B58" s="2" t="s">
        <v>51</v>
      </c>
      <c r="C58" s="63">
        <v>1</v>
      </c>
      <c r="D58" s="63">
        <v>0.47649999999999998</v>
      </c>
      <c r="E58" s="67"/>
      <c r="F58" s="67"/>
      <c r="G58" s="67"/>
      <c r="H58" s="66" t="e">
        <f t="shared" si="2"/>
        <v>#DIV/0!</v>
      </c>
      <c r="I58" s="67"/>
      <c r="J58" s="67"/>
      <c r="K58" s="67"/>
      <c r="L58" s="66" t="e">
        <f t="shared" si="3"/>
        <v>#DIV/0!</v>
      </c>
      <c r="M58" s="26" t="str">
        <f t="shared" si="7"/>
        <v>OMIT</v>
      </c>
      <c r="N58" s="26" t="str">
        <f t="shared" si="1"/>
        <v>OMIT</v>
      </c>
      <c r="O58" s="11" t="str">
        <f t="shared" si="4"/>
        <v>OMIT</v>
      </c>
      <c r="P58" s="13">
        <v>3</v>
      </c>
      <c r="Q58" s="11">
        <f t="shared" si="5"/>
        <v>0</v>
      </c>
      <c r="R58" s="68"/>
      <c r="S58" s="71"/>
    </row>
    <row r="59" spans="1:19" ht="15.75">
      <c r="A59" s="27">
        <v>51</v>
      </c>
      <c r="B59" s="2" t="s">
        <v>52</v>
      </c>
      <c r="C59" s="63">
        <v>1</v>
      </c>
      <c r="D59" s="63">
        <v>0.16819999999999999</v>
      </c>
      <c r="E59" s="67"/>
      <c r="F59" s="67"/>
      <c r="G59" s="67"/>
      <c r="H59" s="66" t="e">
        <f t="shared" si="2"/>
        <v>#DIV/0!</v>
      </c>
      <c r="I59" s="67"/>
      <c r="J59" s="67"/>
      <c r="K59" s="67"/>
      <c r="L59" s="66" t="e">
        <f t="shared" si="3"/>
        <v>#DIV/0!</v>
      </c>
      <c r="M59" s="26" t="str">
        <f t="shared" si="7"/>
        <v>OMIT</v>
      </c>
      <c r="N59" s="26" t="str">
        <f t="shared" si="1"/>
        <v>OMIT</v>
      </c>
      <c r="O59" s="11" t="str">
        <f t="shared" si="4"/>
        <v>OMIT</v>
      </c>
      <c r="P59" s="13">
        <v>3</v>
      </c>
      <c r="Q59" s="11">
        <f t="shared" si="5"/>
        <v>0</v>
      </c>
      <c r="R59" s="68"/>
      <c r="S59" s="71"/>
    </row>
    <row r="60" spans="1:19" ht="15.75">
      <c r="A60" s="27">
        <v>52</v>
      </c>
      <c r="B60" s="2" t="s">
        <v>53</v>
      </c>
      <c r="C60" s="63">
        <v>1</v>
      </c>
      <c r="D60" s="63">
        <v>0.60589999999999999</v>
      </c>
      <c r="E60" s="67"/>
      <c r="F60" s="67"/>
      <c r="G60" s="67"/>
      <c r="H60" s="66" t="e">
        <f t="shared" si="2"/>
        <v>#DIV/0!</v>
      </c>
      <c r="I60" s="67"/>
      <c r="J60" s="67"/>
      <c r="K60" s="67"/>
      <c r="L60" s="66" t="e">
        <f t="shared" si="3"/>
        <v>#DIV/0!</v>
      </c>
      <c r="M60" s="26" t="str">
        <f t="shared" si="7"/>
        <v>OMIT</v>
      </c>
      <c r="N60" s="26" t="str">
        <f t="shared" si="1"/>
        <v>OMIT</v>
      </c>
      <c r="O60" s="11" t="str">
        <f t="shared" si="4"/>
        <v>OMIT</v>
      </c>
      <c r="P60" s="13">
        <v>3</v>
      </c>
      <c r="Q60" s="11">
        <f t="shared" si="5"/>
        <v>0</v>
      </c>
      <c r="R60" s="68"/>
      <c r="S60" s="71"/>
    </row>
    <row r="61" spans="1:19" ht="15.75">
      <c r="A61" s="27">
        <v>53</v>
      </c>
      <c r="B61" s="2" t="s">
        <v>54</v>
      </c>
      <c r="C61" s="63">
        <v>1</v>
      </c>
      <c r="D61" s="63">
        <v>0.26079999999999998</v>
      </c>
      <c r="E61" s="67"/>
      <c r="F61" s="67"/>
      <c r="G61" s="67"/>
      <c r="H61" s="66" t="e">
        <f t="shared" si="2"/>
        <v>#DIV/0!</v>
      </c>
      <c r="I61" s="67"/>
      <c r="J61" s="67"/>
      <c r="K61" s="67"/>
      <c r="L61" s="66" t="e">
        <f t="shared" si="3"/>
        <v>#DIV/0!</v>
      </c>
      <c r="M61" s="26" t="str">
        <f t="shared" si="7"/>
        <v>OMIT</v>
      </c>
      <c r="N61" s="26" t="str">
        <f t="shared" si="1"/>
        <v>OMIT</v>
      </c>
      <c r="O61" s="11" t="str">
        <f t="shared" si="4"/>
        <v>OMIT</v>
      </c>
      <c r="P61" s="13">
        <v>3</v>
      </c>
      <c r="Q61" s="11">
        <f t="shared" si="5"/>
        <v>0</v>
      </c>
      <c r="R61" s="68"/>
      <c r="S61" s="71"/>
    </row>
    <row r="62" spans="1:19" ht="15.75">
      <c r="A62" s="27">
        <v>55</v>
      </c>
      <c r="B62" s="3" t="s">
        <v>56</v>
      </c>
      <c r="C62" s="63">
        <v>1</v>
      </c>
      <c r="D62" s="63">
        <v>0.45569999999999999</v>
      </c>
      <c r="E62" s="67"/>
      <c r="F62" s="67"/>
      <c r="G62" s="67"/>
      <c r="H62" s="66" t="e">
        <f t="shared" si="2"/>
        <v>#DIV/0!</v>
      </c>
      <c r="I62" s="67"/>
      <c r="J62" s="67"/>
      <c r="K62" s="67"/>
      <c r="L62" s="66" t="e">
        <f t="shared" si="3"/>
        <v>#DIV/0!</v>
      </c>
      <c r="M62" s="26" t="str">
        <f t="shared" si="7"/>
        <v>OMIT</v>
      </c>
      <c r="N62" s="26" t="str">
        <f t="shared" si="1"/>
        <v>OMIT</v>
      </c>
      <c r="O62" s="11" t="str">
        <f t="shared" si="4"/>
        <v>OMIT</v>
      </c>
      <c r="P62" s="13">
        <v>3</v>
      </c>
      <c r="Q62" s="11">
        <f t="shared" si="5"/>
        <v>0</v>
      </c>
      <c r="R62" s="68"/>
      <c r="S62" s="71"/>
    </row>
    <row r="63" spans="1:19" ht="15.75">
      <c r="A63" s="27">
        <v>56</v>
      </c>
      <c r="B63" s="2" t="s">
        <v>57</v>
      </c>
      <c r="C63" s="63">
        <v>1</v>
      </c>
      <c r="D63" s="63">
        <v>0.50590000000000002</v>
      </c>
      <c r="E63" s="67"/>
      <c r="F63" s="67"/>
      <c r="G63" s="67"/>
      <c r="H63" s="66" t="e">
        <f t="shared" si="2"/>
        <v>#DIV/0!</v>
      </c>
      <c r="I63" s="67"/>
      <c r="J63" s="67"/>
      <c r="K63" s="67"/>
      <c r="L63" s="66" t="e">
        <f t="shared" si="3"/>
        <v>#DIV/0!</v>
      </c>
      <c r="M63" s="26" t="str">
        <f t="shared" si="7"/>
        <v>OMIT</v>
      </c>
      <c r="N63" s="26" t="str">
        <f t="shared" si="1"/>
        <v>OMIT</v>
      </c>
      <c r="O63" s="11" t="str">
        <f t="shared" si="4"/>
        <v>OMIT</v>
      </c>
      <c r="P63" s="13">
        <v>3</v>
      </c>
      <c r="Q63" s="11">
        <f t="shared" si="5"/>
        <v>0</v>
      </c>
      <c r="R63" s="68"/>
      <c r="S63" s="71"/>
    </row>
    <row r="64" spans="1:19" ht="15.75">
      <c r="A64" s="27">
        <v>57</v>
      </c>
      <c r="B64" s="3" t="s">
        <v>58</v>
      </c>
      <c r="C64" s="63">
        <v>1</v>
      </c>
      <c r="D64" s="63">
        <v>0.48120000000000002</v>
      </c>
      <c r="E64" s="67"/>
      <c r="F64" s="67"/>
      <c r="G64" s="67"/>
      <c r="H64" s="66" t="e">
        <f t="shared" si="2"/>
        <v>#DIV/0!</v>
      </c>
      <c r="I64" s="67"/>
      <c r="J64" s="67"/>
      <c r="K64" s="67"/>
      <c r="L64" s="66" t="e">
        <f t="shared" si="3"/>
        <v>#DIV/0!</v>
      </c>
      <c r="M64" s="26" t="str">
        <f t="shared" si="7"/>
        <v>OMIT</v>
      </c>
      <c r="N64" s="26" t="str">
        <f t="shared" si="1"/>
        <v>OMIT</v>
      </c>
      <c r="O64" s="11" t="str">
        <f t="shared" si="4"/>
        <v>OMIT</v>
      </c>
      <c r="P64" s="13">
        <v>3</v>
      </c>
      <c r="Q64" s="11">
        <f t="shared" si="5"/>
        <v>0</v>
      </c>
      <c r="R64" s="68"/>
      <c r="S64" s="71"/>
    </row>
    <row r="65" spans="1:19" ht="15.75">
      <c r="A65" s="27">
        <v>58</v>
      </c>
      <c r="B65" s="2" t="s">
        <v>59</v>
      </c>
      <c r="C65" s="63">
        <v>1</v>
      </c>
      <c r="D65" s="63">
        <v>0.54179999999999995</v>
      </c>
      <c r="E65" s="67"/>
      <c r="F65" s="67"/>
      <c r="G65" s="67"/>
      <c r="H65" s="66" t="e">
        <f t="shared" si="2"/>
        <v>#DIV/0!</v>
      </c>
      <c r="I65" s="67"/>
      <c r="J65" s="67"/>
      <c r="K65" s="67"/>
      <c r="L65" s="66" t="e">
        <f t="shared" si="3"/>
        <v>#DIV/0!</v>
      </c>
      <c r="M65" s="26" t="str">
        <f t="shared" si="7"/>
        <v>OMIT</v>
      </c>
      <c r="N65" s="26" t="str">
        <f t="shared" si="1"/>
        <v>OMIT</v>
      </c>
      <c r="O65" s="11" t="str">
        <f t="shared" si="4"/>
        <v>OMIT</v>
      </c>
      <c r="P65" s="13">
        <v>3</v>
      </c>
      <c r="Q65" s="11">
        <f t="shared" si="5"/>
        <v>0</v>
      </c>
      <c r="R65" s="68"/>
      <c r="S65" s="71"/>
    </row>
    <row r="66" spans="1:19" ht="15.75">
      <c r="A66" s="27">
        <v>59</v>
      </c>
      <c r="B66" s="3" t="s">
        <v>60</v>
      </c>
      <c r="C66" s="63">
        <v>1</v>
      </c>
      <c r="D66" s="63">
        <v>0.46689999999999998</v>
      </c>
      <c r="E66" s="67"/>
      <c r="F66" s="67"/>
      <c r="G66" s="67"/>
      <c r="H66" s="66" t="e">
        <f t="shared" si="2"/>
        <v>#DIV/0!</v>
      </c>
      <c r="I66" s="67"/>
      <c r="J66" s="67"/>
      <c r="K66" s="67"/>
      <c r="L66" s="66" t="e">
        <f t="shared" si="3"/>
        <v>#DIV/0!</v>
      </c>
      <c r="M66" s="26" t="str">
        <f t="shared" si="7"/>
        <v>OMIT</v>
      </c>
      <c r="N66" s="26" t="str">
        <f t="shared" si="1"/>
        <v>OMIT</v>
      </c>
      <c r="O66" s="11" t="str">
        <f t="shared" si="4"/>
        <v>OMIT</v>
      </c>
      <c r="P66" s="13">
        <v>3</v>
      </c>
      <c r="Q66" s="11">
        <f t="shared" si="5"/>
        <v>0</v>
      </c>
      <c r="R66" s="68"/>
      <c r="S66" s="71"/>
    </row>
    <row r="67" spans="1:19" ht="15.75">
      <c r="A67" s="27">
        <v>60</v>
      </c>
      <c r="B67" s="2" t="s">
        <v>61</v>
      </c>
      <c r="C67" s="63">
        <v>1</v>
      </c>
      <c r="D67" s="63">
        <v>0.27789999999999998</v>
      </c>
      <c r="E67" s="67"/>
      <c r="F67" s="67"/>
      <c r="G67" s="67"/>
      <c r="H67" s="66" t="e">
        <f t="shared" si="2"/>
        <v>#DIV/0!</v>
      </c>
      <c r="I67" s="67"/>
      <c r="J67" s="67"/>
      <c r="K67" s="67"/>
      <c r="L67" s="66" t="e">
        <f t="shared" si="3"/>
        <v>#DIV/0!</v>
      </c>
      <c r="M67" s="26" t="str">
        <f t="shared" si="7"/>
        <v>OMIT</v>
      </c>
      <c r="N67" s="26" t="str">
        <f t="shared" si="1"/>
        <v>OMIT</v>
      </c>
      <c r="O67" s="11" t="str">
        <f t="shared" si="4"/>
        <v>OMIT</v>
      </c>
      <c r="P67" s="13">
        <v>3</v>
      </c>
      <c r="Q67" s="11">
        <f t="shared" si="5"/>
        <v>0</v>
      </c>
      <c r="R67" s="68"/>
      <c r="S67" s="71"/>
    </row>
    <row r="68" spans="1:19" ht="15.75">
      <c r="A68" s="27">
        <v>61</v>
      </c>
      <c r="B68" s="3" t="s">
        <v>62</v>
      </c>
      <c r="C68" s="63">
        <v>1</v>
      </c>
      <c r="D68" s="63">
        <v>0.41570000000000001</v>
      </c>
      <c r="E68" s="67"/>
      <c r="F68" s="67"/>
      <c r="G68" s="67"/>
      <c r="H68" s="66" t="e">
        <f t="shared" si="2"/>
        <v>#DIV/0!</v>
      </c>
      <c r="I68" s="67"/>
      <c r="J68" s="67"/>
      <c r="K68" s="67"/>
      <c r="L68" s="66" t="e">
        <f t="shared" si="3"/>
        <v>#DIV/0!</v>
      </c>
      <c r="M68" s="26" t="str">
        <f t="shared" si="7"/>
        <v>OMIT</v>
      </c>
      <c r="N68" s="26" t="str">
        <f t="shared" si="1"/>
        <v>OMIT</v>
      </c>
      <c r="O68" s="11" t="str">
        <f t="shared" si="4"/>
        <v>OMIT</v>
      </c>
      <c r="P68" s="13">
        <v>3</v>
      </c>
      <c r="Q68" s="11">
        <f t="shared" si="5"/>
        <v>0</v>
      </c>
      <c r="R68" s="68"/>
      <c r="S68" s="71"/>
    </row>
    <row r="69" spans="1:19" ht="15.75">
      <c r="A69" s="27">
        <v>62</v>
      </c>
      <c r="B69" s="2" t="s">
        <v>63</v>
      </c>
      <c r="C69" s="63">
        <v>1</v>
      </c>
      <c r="D69" s="63">
        <v>0.21879999999999999</v>
      </c>
      <c r="E69" s="67"/>
      <c r="F69" s="67"/>
      <c r="G69" s="67"/>
      <c r="H69" s="66" t="e">
        <f t="shared" si="2"/>
        <v>#DIV/0!</v>
      </c>
      <c r="I69" s="67"/>
      <c r="J69" s="67"/>
      <c r="K69" s="67"/>
      <c r="L69" s="66" t="e">
        <f t="shared" si="3"/>
        <v>#DIV/0!</v>
      </c>
      <c r="M69" s="26" t="str">
        <f t="shared" si="7"/>
        <v>OMIT</v>
      </c>
      <c r="N69" s="26" t="str">
        <f t="shared" si="1"/>
        <v>OMIT</v>
      </c>
      <c r="O69" s="11" t="str">
        <f t="shared" si="4"/>
        <v>OMIT</v>
      </c>
      <c r="P69" s="13">
        <v>3</v>
      </c>
      <c r="Q69" s="11">
        <f t="shared" si="5"/>
        <v>0</v>
      </c>
      <c r="R69" s="68"/>
      <c r="S69" s="71"/>
    </row>
    <row r="70" spans="1:19" ht="15.75">
      <c r="A70" s="27">
        <v>63</v>
      </c>
      <c r="B70" s="3" t="s">
        <v>64</v>
      </c>
      <c r="C70" s="63">
        <v>1</v>
      </c>
      <c r="D70" s="63">
        <v>0</v>
      </c>
      <c r="E70" s="67"/>
      <c r="F70" s="67"/>
      <c r="G70" s="67"/>
      <c r="H70" s="66" t="e">
        <f t="shared" ref="H70:H71" si="8">E70/F70</f>
        <v>#DIV/0!</v>
      </c>
      <c r="I70" s="67"/>
      <c r="J70" s="67"/>
      <c r="K70" s="67"/>
      <c r="L70" s="66" t="e">
        <f t="shared" ref="L70:L71" si="9">I70/J70</f>
        <v>#DIV/0!</v>
      </c>
      <c r="M70" s="26" t="str">
        <f t="shared" si="7"/>
        <v>OMIT</v>
      </c>
      <c r="N70" s="26" t="str">
        <f t="shared" ref="N70:N71" si="10">IF(F70&lt;1,"OMIT",IF(F70=".","OMIT",IF(G70&lt;10,"OMIT",IF(G70=".","OMIT",IF(L70&gt;=H70,0,IF(L70&lt;=D70,9,IF((L70-H70)/(D70-H70)*10-0.5&gt;9,9,ROUND((L70-H70)/(D70-H70)*10-0.5,0))))))))</f>
        <v>OMIT</v>
      </c>
      <c r="O70" s="11" t="str">
        <f t="shared" ref="O70:O71" si="11">IF(M70&gt;=N70,M70,N70)</f>
        <v>OMIT</v>
      </c>
      <c r="P70" s="13">
        <v>3</v>
      </c>
      <c r="Q70" s="11">
        <f t="shared" ref="Q70:Q71" si="12">IF(O70="OMIT",0,10)</f>
        <v>0</v>
      </c>
      <c r="R70" s="68"/>
      <c r="S70" s="71"/>
    </row>
    <row r="71" spans="1:19" ht="16.5" thickBot="1">
      <c r="A71" s="28">
        <v>64</v>
      </c>
      <c r="B71" s="6" t="s">
        <v>65</v>
      </c>
      <c r="C71" s="63">
        <v>1</v>
      </c>
      <c r="D71" s="63">
        <v>0</v>
      </c>
      <c r="E71" s="76"/>
      <c r="F71" s="76"/>
      <c r="G71" s="76"/>
      <c r="H71" s="77" t="e">
        <f t="shared" si="8"/>
        <v>#DIV/0!</v>
      </c>
      <c r="I71" s="67"/>
      <c r="J71" s="67"/>
      <c r="K71" s="67"/>
      <c r="L71" s="66" t="e">
        <f t="shared" si="9"/>
        <v>#DIV/0!</v>
      </c>
      <c r="M71" s="26" t="str">
        <f t="shared" si="7"/>
        <v>OMIT</v>
      </c>
      <c r="N71" s="26" t="str">
        <f t="shared" si="10"/>
        <v>OMIT</v>
      </c>
      <c r="O71" s="11" t="str">
        <f t="shared" si="11"/>
        <v>OMIT</v>
      </c>
      <c r="P71" s="14">
        <v>3</v>
      </c>
      <c r="Q71" s="11">
        <f t="shared" si="12"/>
        <v>0</v>
      </c>
      <c r="R71" s="68"/>
      <c r="S71" s="72"/>
    </row>
    <row r="72" spans="1:19" ht="16.5" thickBot="1">
      <c r="A72" s="40" t="s">
        <v>82</v>
      </c>
      <c r="B72" s="41" t="s">
        <v>71</v>
      </c>
      <c r="C72" s="10"/>
      <c r="D72" s="10"/>
      <c r="E72" s="78"/>
      <c r="F72" s="78"/>
      <c r="G72" s="78"/>
      <c r="H72" s="79"/>
      <c r="I72" s="36"/>
      <c r="J72" s="15"/>
      <c r="K72" s="16"/>
      <c r="L72" s="17"/>
      <c r="M72" s="29">
        <f>SUM(M36:M71)</f>
        <v>40</v>
      </c>
      <c r="N72" s="29">
        <f>SUM(N36:N71)</f>
        <v>36</v>
      </c>
      <c r="O72" s="29">
        <f>SUM(O36:O71)</f>
        <v>40</v>
      </c>
      <c r="P72" s="29"/>
      <c r="Q72" s="29">
        <f t="shared" ref="Q72" si="13">SUM(Q36:Q71)</f>
        <v>40</v>
      </c>
      <c r="R72" s="69">
        <f>(O72*0.4)</f>
        <v>16</v>
      </c>
      <c r="S72" s="74">
        <f>Q72*0.4</f>
        <v>16</v>
      </c>
    </row>
    <row r="73" spans="1:19">
      <c r="A73" s="1"/>
      <c r="B73" s="1"/>
      <c r="C73" s="1"/>
      <c r="D73" s="1"/>
      <c r="H73" s="1"/>
      <c r="K73" s="1"/>
      <c r="M73" s="1"/>
      <c r="N73" s="1"/>
      <c r="O73" s="1"/>
      <c r="P73" s="1"/>
      <c r="Q73" s="1"/>
    </row>
    <row r="74" spans="1:19">
      <c r="A74" s="44"/>
      <c r="B74" s="1" t="s">
        <v>87</v>
      </c>
      <c r="C74" s="1"/>
      <c r="D74" s="1"/>
      <c r="H74" s="1"/>
      <c r="K74" s="1"/>
      <c r="M74" s="1"/>
      <c r="N74" s="1"/>
      <c r="O74" s="1"/>
      <c r="P74" s="1"/>
      <c r="Q74" s="1"/>
    </row>
    <row r="78" spans="1:19" ht="15.75" thickBot="1">
      <c r="A78" s="1"/>
      <c r="B78" s="1"/>
      <c r="C78" s="1"/>
      <c r="D78" s="1"/>
      <c r="H78" s="1"/>
      <c r="K78" s="1"/>
      <c r="M78" s="1"/>
      <c r="N78" s="1"/>
      <c r="O78" s="1"/>
      <c r="P78" s="1"/>
      <c r="Q78" s="1"/>
    </row>
    <row r="79" spans="1:19" ht="15.75" thickBot="1">
      <c r="A79" s="1"/>
      <c r="B79" s="1"/>
      <c r="C79" s="1"/>
      <c r="D79" s="1"/>
      <c r="H79" s="1"/>
      <c r="K79" s="1"/>
      <c r="M79" s="1"/>
      <c r="N79" s="1"/>
      <c r="O79" s="1"/>
      <c r="P79" s="1"/>
      <c r="Q79" s="42" t="s">
        <v>72</v>
      </c>
      <c r="R79" s="75">
        <f>SUM(R25,R35,R72)/SUM(S25,S35,S72)</f>
        <v>1</v>
      </c>
    </row>
  </sheetData>
  <mergeCells count="4">
    <mergeCell ref="C2:D2"/>
    <mergeCell ref="E2:H2"/>
    <mergeCell ref="E3:H3"/>
    <mergeCell ref="I3:L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D0BAC1-589A-4E9E-B617-ADC120011479}"/>
</file>

<file path=customXml/itemProps2.xml><?xml version="1.0" encoding="utf-8"?>
<ds:datastoreItem xmlns:ds="http://schemas.openxmlformats.org/officeDocument/2006/customXml" ds:itemID="{78CBB609-CE48-48DA-A1EA-994AD12BC8B2}"/>
</file>

<file path=customXml/itemProps3.xml><?xml version="1.0" encoding="utf-8"?>
<ds:datastoreItem xmlns:ds="http://schemas.openxmlformats.org/officeDocument/2006/customXml" ds:itemID="{84E2FA4C-BC48-48D1-AEB9-80D93832E8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 SHEET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Haile</dc:creator>
  <cp:lastModifiedBy>Alyson Schuster</cp:lastModifiedBy>
  <dcterms:created xsi:type="dcterms:W3CDTF">2014-04-04T17:09:40Z</dcterms:created>
  <dcterms:modified xsi:type="dcterms:W3CDTF">2014-04-21T18:30:03Z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