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UMMARY" sheetId="1" r:id="rId1"/>
    <sheet name="CONTINUOUS" sheetId="2" r:id="rId2"/>
    <sheet name="SCALED UPDATE" sheetId="3" r:id="rId3"/>
    <sheet name="DATA INPUT" sheetId="4" r:id="rId4"/>
  </sheets>
  <definedNames>
    <definedName name="_xlnm.Print_Area">'SUMMARY'!$A$1:$E$51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<sst xmlns="http://schemas.openxmlformats.org/spreadsheetml/2006/main" count="121" uniqueCount="102">
  <si>
    <t>Item 3 - Maryland Hospitals' Updated Scaling Draft for Potentially Preventable Readmissions</t>
  </si>
  <si>
    <t>Model: Scaling 0.5% Statewide Inpatient Revenue</t>
  </si>
  <si>
    <t>HOSPID</t>
  </si>
  <si>
    <t>HOSPITAL NAME</t>
  </si>
  <si>
    <t>Statewide Total</t>
  </si>
  <si>
    <t xml:space="preserve">CONTINUOUS SCALE ADJUSTMENT </t>
  </si>
  <si>
    <t>Continuous Scaling of the PPR Factor</t>
  </si>
  <si>
    <t>A</t>
  </si>
  <si>
    <t>B</t>
  </si>
  <si>
    <t>Permanent CPC Target</t>
  </si>
  <si>
    <t>C</t>
  </si>
  <si>
    <t>CASES</t>
  </si>
  <si>
    <t>D</t>
  </si>
  <si>
    <t>TOTAL ROC REVENUE</t>
  </si>
  <si>
    <t>E</t>
  </si>
  <si>
    <t>UPDATE FACTOR</t>
  </si>
  <si>
    <t>F</t>
  </si>
  <si>
    <t>TOTAL UPDATE REVENUE</t>
  </si>
  <si>
    <t>G</t>
  </si>
  <si>
    <t>BASE REVENUE PLUS 1.49% UPDATE</t>
  </si>
  <si>
    <t>H</t>
  </si>
  <si>
    <t>ALLOCATION BASIS</t>
  </si>
  <si>
    <t>I</t>
  </si>
  <si>
    <t>PPR FACTOR</t>
  </si>
  <si>
    <t>J</t>
  </si>
  <si>
    <t>PPR REVENUE</t>
  </si>
  <si>
    <t>K</t>
  </si>
  <si>
    <t>PPR ADJUSTED UPDATE REVENUE</t>
  </si>
  <si>
    <t>L</t>
  </si>
  <si>
    <t>UPDATE FACTOR (LESS PPR FACTOR)</t>
  </si>
  <si>
    <t>M</t>
  </si>
  <si>
    <t>SCALED PPR FACTOR</t>
  </si>
  <si>
    <t>N</t>
  </si>
  <si>
    <t>SCALED PPR REVENUE</t>
  </si>
  <si>
    <t>O</t>
  </si>
  <si>
    <t>SCALED PPR ADJUSTED  REVENUE</t>
  </si>
  <si>
    <t>P</t>
  </si>
  <si>
    <t>BASE REVENUE PLUS 1.49% UPDATE AND PPR ADJUSTMENT</t>
  </si>
  <si>
    <t>Q</t>
  </si>
  <si>
    <t>DIFFERENCE BETWEEN BASE REVENUE PLUS 1.49% UPDATE AND BASE REVENUE PLUS 0.99% UPDATE AND PPR ADJUSTMENT</t>
  </si>
  <si>
    <t>R</t>
  </si>
  <si>
    <t>ADJUSTED SCALED PPR REVENUE</t>
  </si>
  <si>
    <t>S</t>
  </si>
  <si>
    <t>UPDATE FACTOR AFTER PPR ADJUSTMENT</t>
  </si>
  <si>
    <t>T</t>
  </si>
  <si>
    <t>Calculating the Scaled Update Values</t>
  </si>
  <si>
    <t>ALLOCATION  BASIS</t>
  </si>
  <si>
    <t>RANK</t>
  </si>
  <si>
    <t xml:space="preserve"> PERCENTILE RANK</t>
  </si>
  <si>
    <t>CONTINUOUS SCALING FACTOR</t>
  </si>
  <si>
    <t xml:space="preserve">St. Mary's Hospital                 </t>
  </si>
  <si>
    <t xml:space="preserve">Union of Cecil                      </t>
  </si>
  <si>
    <t xml:space="preserve">Carroll Hospital Center             </t>
  </si>
  <si>
    <t xml:space="preserve">Civista Medical Center              </t>
  </si>
  <si>
    <t xml:space="preserve">Harford Memorial Hospital           </t>
  </si>
  <si>
    <t xml:space="preserve">Memorial of Cumberland              </t>
  </si>
  <si>
    <t xml:space="preserve">Braddock Hospital                   </t>
  </si>
  <si>
    <t xml:space="preserve">Baltimore Washington Medical Center </t>
  </si>
  <si>
    <t>Johns Hopkins Bayview Medical Center</t>
  </si>
  <si>
    <t xml:space="preserve">Good Samaritan Hospital             </t>
  </si>
  <si>
    <t xml:space="preserve">Chester River Hospital Center       </t>
  </si>
  <si>
    <t xml:space="preserve">Upper Chesapeake Medical Center     </t>
  </si>
  <si>
    <t xml:space="preserve">Memorial Hospital at Easton         </t>
  </si>
  <si>
    <t xml:space="preserve">Frederick Memorial Hospital         </t>
  </si>
  <si>
    <t xml:space="preserve">Doctors Community Hospital          </t>
  </si>
  <si>
    <t xml:space="preserve">Franklin Square Hospital Center     </t>
  </si>
  <si>
    <t xml:space="preserve">University of Maryland Hospital     </t>
  </si>
  <si>
    <t xml:space="preserve">Holy Cross Hospital                 </t>
  </si>
  <si>
    <t xml:space="preserve">St. Joseph Medical Center           </t>
  </si>
  <si>
    <t xml:space="preserve">Northwest Hospital Center           </t>
  </si>
  <si>
    <t xml:space="preserve">Southern Maryland Hospital Center   </t>
  </si>
  <si>
    <t xml:space="preserve">Washington County Hospital          </t>
  </si>
  <si>
    <t xml:space="preserve">Maryland General Hospital           </t>
  </si>
  <si>
    <t xml:space="preserve">Shady Grove Adventist Hospital      </t>
  </si>
  <si>
    <t xml:space="preserve">Johns Hopkins Hospital              </t>
  </si>
  <si>
    <t xml:space="preserve">Montgomery General Hospital         </t>
  </si>
  <si>
    <t xml:space="preserve">St. Agnes Hospital                  </t>
  </si>
  <si>
    <t xml:space="preserve">Anne Arundel Medical Center         </t>
  </si>
  <si>
    <t xml:space="preserve">Mercy Medical Center                </t>
  </si>
  <si>
    <t xml:space="preserve">Peninsula Regional Medical Center   </t>
  </si>
  <si>
    <t xml:space="preserve">Harbor Hospital Center              </t>
  </si>
  <si>
    <t xml:space="preserve">Suburban Hospital                   </t>
  </si>
  <si>
    <t xml:space="preserve">Calvert Memorial Hospital           </t>
  </si>
  <si>
    <t xml:space="preserve">Howard County General Hospital      </t>
  </si>
  <si>
    <t xml:space="preserve">Atlantic General Hospital           </t>
  </si>
  <si>
    <t xml:space="preserve">Washington Adventist Hospital       </t>
  </si>
  <si>
    <t xml:space="preserve">Garrett County Memorial Hospital    </t>
  </si>
  <si>
    <t xml:space="preserve">Sinai Hospital                      </t>
  </si>
  <si>
    <t xml:space="preserve">Dorchester General Hospital         </t>
  </si>
  <si>
    <t xml:space="preserve">GBMC                                </t>
  </si>
  <si>
    <t xml:space="preserve">Union Memorial Hospital             </t>
  </si>
  <si>
    <t xml:space="preserve">McCready Memorial Hospital          </t>
  </si>
  <si>
    <t>Fort Washington</t>
  </si>
  <si>
    <t xml:space="preserve">Prince Georges Hospital Center      </t>
  </si>
  <si>
    <t xml:space="preserve">Bon Secours Hospital                </t>
  </si>
  <si>
    <t xml:space="preserve">Laurel Regional Hospital            </t>
  </si>
  <si>
    <t xml:space="preserve">James Lawrence Kernan Hospital      </t>
  </si>
  <si>
    <t>PERMANENT CPC TARGET</t>
  </si>
  <si>
    <t>TOTCMW</t>
  </si>
  <si>
    <t>ACTRATE</t>
  </si>
  <si>
    <t>ADJEXPECT</t>
  </si>
  <si>
    <t>INDEX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</si>
</sst>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  <numFmt numFmtId="166" formatCode="0.00000%"/>
    <numFmt numFmtId="167" formatCode="0.000000"/>
    <numFmt numFmtId="168" formatCode="0.00000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7"/>
      <name val="Times New Roman"/>
      <family val="0"/>
    </font>
    <font>
      <sz val="27"/>
      <name val="Times New Roman"/>
      <family val="0"/>
    </font>
    <font>
      <sz val="12"/>
      <name val="Times New Roman"/>
      <family val="0"/>
    </font>
    <font>
      <b/>
      <sz val="24"/>
      <name val="Times New Roman"/>
      <family val="0"/>
    </font>
    <font>
      <sz val="24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b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 wrapText="1"/>
    </xf>
    <xf numFmtId="0" fontId="5" fillId="0" borderId="0" xfId="0" applyNumberFormat="1" applyFont="1" applyAlignment="1">
      <alignment horizontal="centerContinuous" wrapText="1"/>
    </xf>
    <xf numFmtId="164" fontId="5" fillId="0" borderId="0" xfId="0" applyNumberFormat="1" applyFont="1" applyAlignment="1">
      <alignment horizontal="centerContinuous" wrapText="1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 wrapText="1"/>
    </xf>
    <xf numFmtId="0" fontId="8" fillId="0" borderId="0" xfId="0" applyNumberFormat="1" applyFont="1" applyAlignment="1">
      <alignment horizontal="centerContinuous" wrapText="1"/>
    </xf>
    <xf numFmtId="164" fontId="8" fillId="0" borderId="0" xfId="0" applyNumberFormat="1" applyFont="1" applyAlignment="1">
      <alignment horizontal="centerContinuous" wrapText="1"/>
    </xf>
    <xf numFmtId="1" fontId="9" fillId="0" borderId="10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164" fontId="9" fillId="0" borderId="11" xfId="0" applyNumberFormat="1" applyFont="1" applyBorder="1" applyAlignment="1">
      <alignment horizontal="center" wrapText="1"/>
    </xf>
    <xf numFmtId="10" fontId="9" fillId="0" borderId="11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" fontId="10" fillId="0" borderId="13" xfId="0" applyNumberFormat="1" applyFont="1" applyBorder="1" applyAlignment="1">
      <alignment horizontal="left"/>
    </xf>
    <xf numFmtId="1" fontId="10" fillId="0" borderId="14" xfId="0" applyNumberFormat="1" applyFont="1" applyBorder="1" applyAlignment="1">
      <alignment horizontal="left"/>
    </xf>
    <xf numFmtId="164" fontId="10" fillId="0" borderId="14" xfId="0" applyNumberFormat="1" applyFont="1" applyBorder="1" applyAlignment="1">
      <alignment horizontal="right"/>
    </xf>
    <xf numFmtId="10" fontId="10" fillId="0" borderId="14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15" xfId="0" applyNumberFormat="1" applyFont="1" applyBorder="1" applyAlignment="1">
      <alignment/>
    </xf>
    <xf numFmtId="164" fontId="10" fillId="0" borderId="15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Continuous" wrapText="1"/>
    </xf>
    <xf numFmtId="0" fontId="6" fillId="0" borderId="16" xfId="0" applyNumberFormat="1" applyFont="1" applyBorder="1" applyAlignment="1">
      <alignment horizontal="centerContinuous" wrapText="1"/>
    </xf>
    <xf numFmtId="165" fontId="6" fillId="0" borderId="16" xfId="0" applyNumberFormat="1" applyFont="1" applyBorder="1" applyAlignment="1">
      <alignment horizontal="centerContinuous" wrapText="1"/>
    </xf>
    <xf numFmtId="10" fontId="6" fillId="0" borderId="16" xfId="0" applyNumberFormat="1" applyFont="1" applyBorder="1" applyAlignment="1">
      <alignment horizontal="centerContinuous" wrapText="1"/>
    </xf>
    <xf numFmtId="0" fontId="6" fillId="0" borderId="12" xfId="0" applyNumberFormat="1" applyFont="1" applyBorder="1" applyAlignment="1">
      <alignment horizontal="centerContinuous" wrapText="1"/>
    </xf>
    <xf numFmtId="3" fontId="6" fillId="0" borderId="0" xfId="0" applyNumberFormat="1" applyFont="1" applyAlignment="1">
      <alignment/>
    </xf>
    <xf numFmtId="1" fontId="12" fillId="0" borderId="10" xfId="0" applyNumberFormat="1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wrapText="1"/>
    </xf>
    <xf numFmtId="3" fontId="12" fillId="0" borderId="11" xfId="0" applyNumberFormat="1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wrapText="1"/>
    </xf>
    <xf numFmtId="10" fontId="12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10" fontId="10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/>
    </xf>
    <xf numFmtId="10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0" fontId="6" fillId="0" borderId="16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 wrapText="1"/>
    </xf>
    <xf numFmtId="10" fontId="0" fillId="0" borderId="0" xfId="0" applyNumberFormat="1" applyFont="1" applyAlignment="1">
      <alignment/>
    </xf>
    <xf numFmtId="164" fontId="6" fillId="0" borderId="0" xfId="0" applyNumberFormat="1" applyFont="1" applyAlignment="1">
      <alignment horizontal="centerContinuous" wrapText="1"/>
    </xf>
    <xf numFmtId="168" fontId="6" fillId="0" borderId="0" xfId="0" applyNumberFormat="1" applyFont="1" applyAlignment="1">
      <alignment horizontal="centerContinuous" wrapText="1"/>
    </xf>
    <xf numFmtId="10" fontId="6" fillId="0" borderId="0" xfId="0" applyNumberFormat="1" applyFont="1" applyAlignment="1">
      <alignment horizontal="centerContinuous" wrapText="1"/>
    </xf>
    <xf numFmtId="1" fontId="12" fillId="0" borderId="11" xfId="0" applyNumberFormat="1" applyFont="1" applyBorder="1" applyAlignment="1">
      <alignment horizontal="center" wrapText="1"/>
    </xf>
    <xf numFmtId="164" fontId="12" fillId="0" borderId="11" xfId="0" applyNumberFormat="1" applyFont="1" applyBorder="1" applyAlignment="1">
      <alignment horizontal="center" wrapText="1"/>
    </xf>
    <xf numFmtId="10" fontId="12" fillId="0" borderId="11" xfId="0" applyNumberFormat="1" applyFont="1" applyBorder="1" applyAlignment="1">
      <alignment horizontal="center" wrapText="1"/>
    </xf>
    <xf numFmtId="1" fontId="12" fillId="0" borderId="13" xfId="0" applyNumberFormat="1" applyFont="1" applyBorder="1" applyAlignment="1">
      <alignment horizontal="center" wrapText="1"/>
    </xf>
    <xf numFmtId="1" fontId="12" fillId="0" borderId="14" xfId="0" applyNumberFormat="1" applyFont="1" applyBorder="1" applyAlignment="1">
      <alignment horizontal="center" wrapText="1"/>
    </xf>
    <xf numFmtId="0" fontId="12" fillId="0" borderId="14" xfId="0" applyNumberFormat="1" applyFont="1" applyBorder="1" applyAlignment="1">
      <alignment horizontal="center" wrapText="1"/>
    </xf>
    <xf numFmtId="164" fontId="12" fillId="0" borderId="14" xfId="0" applyNumberFormat="1" applyFont="1" applyBorder="1" applyAlignment="1">
      <alignment horizontal="center" wrapText="1"/>
    </xf>
    <xf numFmtId="168" fontId="12" fillId="0" borderId="14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/>
    </xf>
    <xf numFmtId="168" fontId="10" fillId="0" borderId="14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168" fontId="6" fillId="0" borderId="16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0" fontId="6" fillId="0" borderId="14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1"/>
  <sheetViews>
    <sheetView tabSelected="1"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9.6640625" style="1" customWidth="1"/>
    <col min="2" max="2" width="35.6640625" style="1" customWidth="1"/>
    <col min="3" max="3" width="16.6640625" style="1" customWidth="1"/>
    <col min="4" max="4" width="17.6640625" style="1" customWidth="1"/>
    <col min="5" max="5" width="19.6640625" style="1" customWidth="1"/>
    <col min="6" max="16384" width="9.6640625" style="1" customWidth="1"/>
  </cols>
  <sheetData>
    <row r="1" spans="1:254" ht="66" customHeight="1">
      <c r="A1" s="2" t="s">
        <v>0</v>
      </c>
      <c r="B1" s="3"/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6"/>
      <c r="IT1" s="6"/>
    </row>
    <row r="2" spans="1:254" ht="33.75" customHeight="1">
      <c r="A2" s="7" t="s">
        <v>1</v>
      </c>
      <c r="B2" s="8"/>
      <c r="C2" s="8"/>
      <c r="D2" s="9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6"/>
      <c r="IT2" s="6"/>
    </row>
    <row r="3" spans="1:254" ht="81.75" customHeight="1">
      <c r="A3" s="10" t="s">
        <v>2</v>
      </c>
      <c r="B3" s="11" t="s">
        <v>3</v>
      </c>
      <c r="C3" s="12" t="str">
        <f>'SCALED UPDATE'!D2</f>
        <v>INDEX</v>
      </c>
      <c r="D3" s="12" t="str">
        <f>'SCALED UPDATE'!E2</f>
        <v>ALLOCATION  BASIS</v>
      </c>
      <c r="E3" s="13" t="s">
        <v>5</v>
      </c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6"/>
      <c r="IT3" s="16"/>
    </row>
    <row r="4" spans="1:254" ht="18" customHeight="1">
      <c r="A4" s="17">
        <f>CONTINUOUS!A4</f>
        <v>210028</v>
      </c>
      <c r="B4" s="18" t="str">
        <f>CONTINUOUS!B4</f>
        <v>St. Mary's Hospital                 </v>
      </c>
      <c r="C4" s="19">
        <f>'SCALED UPDATE'!D4</f>
        <v>1.4021</v>
      </c>
      <c r="D4" s="19">
        <f>'SCALED UPDATE'!E4</f>
        <v>0.05577</v>
      </c>
      <c r="E4" s="20">
        <f>CONTINUOUS!S4</f>
        <v>-0.005000000000000069</v>
      </c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6"/>
      <c r="IT4" s="16"/>
    </row>
    <row r="5" spans="1:254" ht="18" customHeight="1">
      <c r="A5" s="17">
        <f>CONTINUOUS!A5</f>
        <v>210032</v>
      </c>
      <c r="B5" s="18" t="str">
        <f>CONTINUOUS!B5</f>
        <v>Union of Cecil                      </v>
      </c>
      <c r="C5" s="19">
        <f>'SCALED UPDATE'!D5</f>
        <v>1.258</v>
      </c>
      <c r="D5" s="19">
        <f>'SCALED UPDATE'!E5</f>
        <v>0.04366</v>
      </c>
      <c r="E5" s="20">
        <f>CONTINUOUS!S5</f>
        <v>-0.004999999999999968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6"/>
      <c r="IT5" s="16"/>
    </row>
    <row r="6" spans="1:254" ht="18" customHeight="1">
      <c r="A6" s="17">
        <f>CONTINUOUS!A6</f>
        <v>210033</v>
      </c>
      <c r="B6" s="18" t="str">
        <f>CONTINUOUS!B6</f>
        <v>Carroll Hospital Center             </v>
      </c>
      <c r="C6" s="19">
        <f>'SCALED UPDATE'!D6</f>
        <v>1.2452</v>
      </c>
      <c r="D6" s="19">
        <f>'SCALED UPDATE'!E6</f>
        <v>0.03869</v>
      </c>
      <c r="E6" s="20">
        <f>CONTINUOUS!S6</f>
        <v>-0.004456355283307735</v>
      </c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6"/>
      <c r="IT6" s="16"/>
    </row>
    <row r="7" spans="1:254" ht="18" customHeight="1">
      <c r="A7" s="17">
        <f>CONTINUOUS!A7</f>
        <v>210035</v>
      </c>
      <c r="B7" s="18" t="str">
        <f>CONTINUOUS!B7</f>
        <v>Civista Medical Center              </v>
      </c>
      <c r="C7" s="19">
        <f>'SCALED UPDATE'!D7</f>
        <v>1.2029</v>
      </c>
      <c r="D7" s="19">
        <f>'SCALED UPDATE'!E7</f>
        <v>0.03125</v>
      </c>
      <c r="E7" s="20">
        <f>CONTINUOUS!S7</f>
        <v>-0.0036425289870925526</v>
      </c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6"/>
      <c r="IT7" s="16"/>
    </row>
    <row r="8" spans="1:254" ht="18" customHeight="1">
      <c r="A8" s="17">
        <f>CONTINUOUS!A8</f>
        <v>210006</v>
      </c>
      <c r="B8" s="18" t="str">
        <f>CONTINUOUS!B8</f>
        <v>Harford Memorial Hospital           </v>
      </c>
      <c r="C8" s="19">
        <f>'SCALED UPDATE'!D8</f>
        <v>1.1532</v>
      </c>
      <c r="D8" s="19">
        <f>'SCALED UPDATE'!E8</f>
        <v>0.02886</v>
      </c>
      <c r="E8" s="20">
        <f>CONTINUOUS!S8</f>
        <v>-0.0033810982279588136</v>
      </c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6"/>
      <c r="IT8" s="16"/>
    </row>
    <row r="9" spans="1:254" ht="18" customHeight="1">
      <c r="A9" s="17">
        <f>CONTINUOUS!A9</f>
        <v>210025</v>
      </c>
      <c r="B9" s="18" t="str">
        <f>CONTINUOUS!B9</f>
        <v>Memorial of Cumberland              </v>
      </c>
      <c r="C9" s="19">
        <f>'SCALED UPDATE'!D9</f>
        <v>1.2265</v>
      </c>
      <c r="D9" s="19">
        <f>'SCALED UPDATE'!E9</f>
        <v>0.02821</v>
      </c>
      <c r="E9" s="20">
        <f>CONTINUOUS!S9</f>
        <v>-0.0033099978122948966</v>
      </c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6"/>
      <c r="IT9" s="16"/>
    </row>
    <row r="10" spans="1:254" ht="18" customHeight="1">
      <c r="A10" s="17">
        <f>CONTINUOUS!A10</f>
        <v>210027</v>
      </c>
      <c r="B10" s="18" t="str">
        <f>CONTINUOUS!B10</f>
        <v>Braddock Hospital                   </v>
      </c>
      <c r="C10" s="19">
        <f>'SCALED UPDATE'!D10</f>
        <v>1.1574</v>
      </c>
      <c r="D10" s="19">
        <f>'SCALED UPDATE'!E10</f>
        <v>0.02707</v>
      </c>
      <c r="E10" s="20">
        <f>CONTINUOUS!S10</f>
        <v>-0.0031852986217458037</v>
      </c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6"/>
      <c r="IT10" s="16"/>
    </row>
    <row r="11" spans="1:254" ht="18" customHeight="1">
      <c r="A11" s="17">
        <f>CONTINUOUS!A11</f>
        <v>210043</v>
      </c>
      <c r="B11" s="18" t="str">
        <f>CONTINUOUS!B11</f>
        <v>Baltimore Washington Medical Center </v>
      </c>
      <c r="C11" s="19">
        <f>'SCALED UPDATE'!D11</f>
        <v>1.1565</v>
      </c>
      <c r="D11" s="19">
        <f>'SCALED UPDATE'!E11</f>
        <v>0.02589</v>
      </c>
      <c r="E11" s="20">
        <f>CONTINUOUS!S11</f>
        <v>-0.00305622402100189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6"/>
      <c r="IT11" s="16"/>
    </row>
    <row r="12" spans="1:254" ht="18" customHeight="1">
      <c r="A12" s="17">
        <f>CONTINUOUS!A12</f>
        <v>210029</v>
      </c>
      <c r="B12" s="18" t="str">
        <f>CONTINUOUS!B12</f>
        <v>Johns Hopkins Bayview Medical Center</v>
      </c>
      <c r="C12" s="19">
        <f>'SCALED UPDATE'!D12</f>
        <v>1.1376</v>
      </c>
      <c r="D12" s="19">
        <f>'SCALED UPDATE'!E12</f>
        <v>0.02288</v>
      </c>
      <c r="E12" s="20">
        <f>CONTINUOUS!S12</f>
        <v>-0.0027269744038503543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6"/>
      <c r="IT12" s="16"/>
    </row>
    <row r="13" spans="1:254" ht="18" customHeight="1">
      <c r="A13" s="17">
        <f>CONTINUOUS!A13</f>
        <v>210056</v>
      </c>
      <c r="B13" s="18" t="str">
        <f>CONTINUOUS!B13</f>
        <v>Good Samaritan Hospital             </v>
      </c>
      <c r="C13" s="19">
        <f>'SCALED UPDATE'!D13</f>
        <v>1.1184</v>
      </c>
      <c r="D13" s="19">
        <f>'SCALED UPDATE'!E13</f>
        <v>0.02189</v>
      </c>
      <c r="E13" s="20">
        <f>CONTINUOUS!S13</f>
        <v>-0.0026186830015314457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6"/>
      <c r="IT13" s="16"/>
    </row>
    <row r="14" spans="1:254" ht="18" customHeight="1">
      <c r="A14" s="17">
        <f>CONTINUOUS!A14</f>
        <v>210030</v>
      </c>
      <c r="B14" s="18" t="str">
        <f>CONTINUOUS!B14</f>
        <v>Chester River Hospital Center       </v>
      </c>
      <c r="C14" s="19">
        <f>'SCALED UPDATE'!D14</f>
        <v>1.1317</v>
      </c>
      <c r="D14" s="19">
        <f>'SCALED UPDATE'!E14</f>
        <v>0.02063</v>
      </c>
      <c r="E14" s="20">
        <f>CONTINUOUS!S14</f>
        <v>-0.002480857580398167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6"/>
      <c r="IT14" s="16"/>
    </row>
    <row r="15" spans="1:254" ht="18" customHeight="1">
      <c r="A15" s="17">
        <f>CONTINUOUS!A15</f>
        <v>210049</v>
      </c>
      <c r="B15" s="18" t="str">
        <f>CONTINUOUS!B15</f>
        <v>Upper Chesapeake Medical Center     </v>
      </c>
      <c r="C15" s="19">
        <f>'SCALED UPDATE'!D15</f>
        <v>1.1274</v>
      </c>
      <c r="D15" s="19">
        <f>'SCALED UPDATE'!E15</f>
        <v>0.0183</v>
      </c>
      <c r="E15" s="20">
        <f>CONTINUOUS!S15</f>
        <v>-0.002225989936556503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6"/>
      <c r="IT15" s="16"/>
    </row>
    <row r="16" spans="1:254" ht="18" customHeight="1">
      <c r="A16" s="17">
        <f>CONTINUOUS!A16</f>
        <v>210037</v>
      </c>
      <c r="B16" s="18" t="str">
        <f>CONTINUOUS!B16</f>
        <v>Memorial Hospital at Easton         </v>
      </c>
      <c r="C16" s="19">
        <f>'SCALED UPDATE'!D16</f>
        <v>1.0735</v>
      </c>
      <c r="D16" s="19">
        <f>'SCALED UPDATE'!E16</f>
        <v>0.01117</v>
      </c>
      <c r="E16" s="20">
        <f>CONTINUOUS!S16</f>
        <v>-0.0014460730693501784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6"/>
      <c r="IT16" s="16"/>
    </row>
    <row r="17" spans="1:254" ht="18" customHeight="1">
      <c r="A17" s="17">
        <f>CONTINUOUS!A17</f>
        <v>210005</v>
      </c>
      <c r="B17" s="18" t="str">
        <f>CONTINUOUS!B17</f>
        <v>Frederick Memorial Hospital         </v>
      </c>
      <c r="C17" s="19">
        <f>'SCALED UPDATE'!D17</f>
        <v>1.0698</v>
      </c>
      <c r="D17" s="19">
        <f>'SCALED UPDATE'!E17</f>
        <v>0.01081</v>
      </c>
      <c r="E17" s="20">
        <f>CONTINUOUS!S17</f>
        <v>-0.0014066943775978948</v>
      </c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6"/>
      <c r="IT17" s="16"/>
    </row>
    <row r="18" spans="1:254" ht="18" customHeight="1">
      <c r="A18" s="17">
        <f>CONTINUOUS!A18</f>
        <v>210051</v>
      </c>
      <c r="B18" s="18" t="str">
        <f>CONTINUOUS!B18</f>
        <v>Doctors Community Hospital          </v>
      </c>
      <c r="C18" s="19">
        <f>'SCALED UPDATE'!D18</f>
        <v>1.0487</v>
      </c>
      <c r="D18" s="19">
        <f>'SCALED UPDATE'!E18</f>
        <v>0.00904</v>
      </c>
      <c r="E18" s="20">
        <f>CONTINUOUS!S18</f>
        <v>-0.001213082476482181</v>
      </c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6"/>
      <c r="IT18" s="16"/>
    </row>
    <row r="19" spans="1:254" ht="18" customHeight="1">
      <c r="A19" s="17">
        <f>CONTINUOUS!A19</f>
        <v>210015</v>
      </c>
      <c r="B19" s="18" t="str">
        <f>CONTINUOUS!B19</f>
        <v>Franklin Square Hospital Center     </v>
      </c>
      <c r="C19" s="19">
        <f>'SCALED UPDATE'!D19</f>
        <v>1.0346</v>
      </c>
      <c r="D19" s="19">
        <f>'SCALED UPDATE'!E19</f>
        <v>0.00555</v>
      </c>
      <c r="E19" s="20">
        <f>CONTINUOUS!S19</f>
        <v>-0.0008313279369940806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6"/>
      <c r="IT19" s="16"/>
    </row>
    <row r="20" spans="1:254" ht="18" customHeight="1">
      <c r="A20" s="17">
        <f>CONTINUOUS!A20</f>
        <v>210002</v>
      </c>
      <c r="B20" s="18" t="str">
        <f>CONTINUOUS!B20</f>
        <v>University of Maryland Hospital     </v>
      </c>
      <c r="C20" s="19">
        <f>'SCALED UPDATE'!D20</f>
        <v>1.0307</v>
      </c>
      <c r="D20" s="19">
        <f>'SCALED UPDATE'!E20</f>
        <v>0.00511</v>
      </c>
      <c r="E20" s="20">
        <f>CONTINUOUS!S20</f>
        <v>-0.0007831984248522303</v>
      </c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6"/>
      <c r="IT20" s="16"/>
    </row>
    <row r="21" spans="1:254" ht="18" customHeight="1">
      <c r="A21" s="17">
        <f>CONTINUOUS!A21</f>
        <v>210004</v>
      </c>
      <c r="B21" s="18" t="str">
        <f>CONTINUOUS!B21</f>
        <v>Holy Cross Hospital                 </v>
      </c>
      <c r="C21" s="19">
        <f>'SCALED UPDATE'!D21</f>
        <v>1.0417</v>
      </c>
      <c r="D21" s="19">
        <f>'SCALED UPDATE'!E21</f>
        <v>0.00483</v>
      </c>
      <c r="E21" s="20">
        <f>CONTINUOUS!S21</f>
        <v>-0.0007525705534894893</v>
      </c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6"/>
      <c r="IT21" s="16"/>
    </row>
    <row r="22" spans="1:254" ht="18" customHeight="1">
      <c r="A22" s="17">
        <f>CONTINUOUS!A22</f>
        <v>210007</v>
      </c>
      <c r="B22" s="18" t="str">
        <f>CONTINUOUS!B22</f>
        <v>St. Joseph Medical Center           </v>
      </c>
      <c r="C22" s="19">
        <f>'SCALED UPDATE'!D22</f>
        <v>1.0296</v>
      </c>
      <c r="D22" s="19">
        <f>'SCALED UPDATE'!E22</f>
        <v>0.00389</v>
      </c>
      <c r="E22" s="20">
        <f>CONTINUOUS!S22</f>
        <v>-0.0006497484139138897</v>
      </c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6"/>
      <c r="IT22" s="16"/>
    </row>
    <row r="23" spans="1:254" ht="18" customHeight="1">
      <c r="A23" s="17">
        <f>CONTINUOUS!A23</f>
        <v>210040</v>
      </c>
      <c r="B23" s="18" t="str">
        <f>CONTINUOUS!B23</f>
        <v>Northwest Hospital Center           </v>
      </c>
      <c r="C23" s="19">
        <f>'SCALED UPDATE'!D23</f>
        <v>1.0157</v>
      </c>
      <c r="D23" s="19">
        <f>'SCALED UPDATE'!E23</f>
        <v>0.00328</v>
      </c>
      <c r="E23" s="20">
        <f>CONTINUOUS!S23</f>
        <v>-0.0005830234084444989</v>
      </c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6"/>
      <c r="IT23" s="16"/>
    </row>
    <row r="24" spans="1:254" ht="18" customHeight="1">
      <c r="A24" s="17">
        <f>CONTINUOUS!A24</f>
        <v>210054</v>
      </c>
      <c r="B24" s="18" t="str">
        <f>CONTINUOUS!B24</f>
        <v>Southern Maryland Hospital Center   </v>
      </c>
      <c r="C24" s="19">
        <f>'SCALED UPDATE'!D24</f>
        <v>1.0151</v>
      </c>
      <c r="D24" s="19">
        <f>'SCALED UPDATE'!E24</f>
        <v>0.00257</v>
      </c>
      <c r="E24" s="20">
        <f>CONTINUOUS!S24</f>
        <v>-0.0005053598774884359</v>
      </c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6"/>
      <c r="IT24" s="16"/>
    </row>
    <row r="25" spans="1:254" ht="18" customHeight="1">
      <c r="A25" s="17">
        <f>CONTINUOUS!A25</f>
        <v>210001</v>
      </c>
      <c r="B25" s="18" t="str">
        <f>CONTINUOUS!B25</f>
        <v>Washington County Hospital          </v>
      </c>
      <c r="C25" s="19">
        <f>'SCALED UPDATE'!D25</f>
        <v>1.0069</v>
      </c>
      <c r="D25" s="19">
        <f>'SCALED UPDATE'!E25</f>
        <v>0.00105</v>
      </c>
      <c r="E25" s="20">
        <f>CONTINUOUS!S25</f>
        <v>-0.00033909429008971697</v>
      </c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6"/>
      <c r="IT25" s="16"/>
    </row>
    <row r="26" spans="1:254" ht="18" customHeight="1">
      <c r="A26" s="17">
        <f>CONTINUOUS!A26</f>
        <v>210038</v>
      </c>
      <c r="B26" s="18" t="str">
        <f>CONTINUOUS!B26</f>
        <v>Maryland General Hospital           </v>
      </c>
      <c r="C26" s="19">
        <f>'SCALED UPDATE'!D26</f>
        <v>0.9976</v>
      </c>
      <c r="D26" s="19">
        <f>'SCALED UPDATE'!E26</f>
        <v>-0.00055</v>
      </c>
      <c r="E26" s="20">
        <f>CONTINUOUS!S26</f>
        <v>-0.00016407788230149103</v>
      </c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6"/>
      <c r="IT26" s="16"/>
    </row>
    <row r="27" spans="1:254" ht="18" customHeight="1">
      <c r="A27" s="17">
        <f>CONTINUOUS!A27</f>
        <v>210057</v>
      </c>
      <c r="B27" s="18" t="str">
        <f>CONTINUOUS!B27</f>
        <v>Shady Grove Adventist Hospital      </v>
      </c>
      <c r="C27" s="19">
        <f>'SCALED UPDATE'!D27</f>
        <v>0.9923</v>
      </c>
      <c r="D27" s="19">
        <f>'SCALED UPDATE'!E27</f>
        <v>-0.00099</v>
      </c>
      <c r="E27" s="20">
        <f>CONTINUOUS!S27</f>
        <v>-0.00011594837015965405</v>
      </c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6"/>
      <c r="IT27" s="16"/>
    </row>
    <row r="28" spans="1:254" ht="18" customHeight="1">
      <c r="A28" s="17">
        <f>CONTINUOUS!A28</f>
        <v>210009</v>
      </c>
      <c r="B28" s="18" t="str">
        <f>CONTINUOUS!B28</f>
        <v>Johns Hopkins Hospital              </v>
      </c>
      <c r="C28" s="19">
        <f>'SCALED UPDATE'!D28</f>
        <v>0.9888</v>
      </c>
      <c r="D28" s="19">
        <f>'SCALED UPDATE'!E28</f>
        <v>-0.00184</v>
      </c>
      <c r="E28" s="20">
        <f>CONTINUOUS!S28</f>
        <v>-2.2970903522258857E-05</v>
      </c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6"/>
      <c r="IT28" s="16"/>
    </row>
    <row r="29" spans="1:254" ht="18" customHeight="1">
      <c r="A29" s="17">
        <f>CONTINUOUS!A29</f>
        <v>210018</v>
      </c>
      <c r="B29" s="18" t="str">
        <f>CONTINUOUS!B29</f>
        <v>Montgomery General Hospital         </v>
      </c>
      <c r="C29" s="19">
        <f>'SCALED UPDATE'!D29</f>
        <v>0.9889</v>
      </c>
      <c r="D29" s="19">
        <f>'SCALED UPDATE'!E29</f>
        <v>-0.00187</v>
      </c>
      <c r="E29" s="20">
        <f>CONTINUOUS!S29</f>
        <v>-1.96893458762102E-05</v>
      </c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6"/>
      <c r="IT29" s="16"/>
    </row>
    <row r="30" spans="1:254" ht="18" customHeight="1">
      <c r="A30" s="17">
        <f>CONTINUOUS!A30</f>
        <v>210011</v>
      </c>
      <c r="B30" s="18" t="str">
        <f>CONTINUOUS!B30</f>
        <v>St. Agnes Hospital                  </v>
      </c>
      <c r="C30" s="19">
        <f>'SCALED UPDATE'!D30</f>
        <v>0.9863</v>
      </c>
      <c r="D30" s="19">
        <f>'SCALED UPDATE'!E30</f>
        <v>-0.00207</v>
      </c>
      <c r="E30" s="20">
        <f>CONTINUOUS!S30</f>
        <v>3.154512895892642E-06</v>
      </c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6"/>
      <c r="IT30" s="16"/>
    </row>
    <row r="31" spans="1:254" ht="18" customHeight="1">
      <c r="A31" s="17">
        <f>CONTINUOUS!A31</f>
        <v>210023</v>
      </c>
      <c r="B31" s="18" t="str">
        <f>CONTINUOUS!B31</f>
        <v>Anne Arundel Medical Center         </v>
      </c>
      <c r="C31" s="19">
        <f>'SCALED UPDATE'!D31</f>
        <v>0.9754</v>
      </c>
      <c r="D31" s="19">
        <f>'SCALED UPDATE'!E31</f>
        <v>-0.00288</v>
      </c>
      <c r="E31" s="20">
        <f>CONTINUOUS!S31</f>
        <v>0.00013091228517842556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6"/>
      <c r="IT31" s="16"/>
    </row>
    <row r="32" spans="1:254" ht="18" customHeight="1">
      <c r="A32" s="17">
        <f>CONTINUOUS!A32</f>
        <v>210008</v>
      </c>
      <c r="B32" s="18" t="str">
        <f>CONTINUOUS!B32</f>
        <v>Mercy Medical Center                </v>
      </c>
      <c r="C32" s="19">
        <f>'SCALED UPDATE'!D32</f>
        <v>0.9731</v>
      </c>
      <c r="D32" s="19">
        <f>'SCALED UPDATE'!E32</f>
        <v>-0.0036</v>
      </c>
      <c r="E32" s="20">
        <f>CONTINUOUS!S32</f>
        <v>0.00024447474942968184</v>
      </c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6"/>
      <c r="IT32" s="16"/>
    </row>
    <row r="33" spans="1:254" ht="18" customHeight="1">
      <c r="A33" s="17">
        <f>CONTINUOUS!A33</f>
        <v>210019</v>
      </c>
      <c r="B33" s="18" t="str">
        <f>CONTINUOUS!B33</f>
        <v>Peninsula Regional Medical Center   </v>
      </c>
      <c r="C33" s="19">
        <f>'SCALED UPDATE'!D33</f>
        <v>0.9696</v>
      </c>
      <c r="D33" s="19">
        <f>'SCALED UPDATE'!E33</f>
        <v>-0.00474</v>
      </c>
      <c r="E33" s="20">
        <f>CONTINUOUS!S33</f>
        <v>0.00042428198449411415</v>
      </c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6"/>
      <c r="IT33" s="16"/>
    </row>
    <row r="34" spans="1:254" ht="18" customHeight="1">
      <c r="A34" s="17">
        <f>CONTINUOUS!A34</f>
        <v>210034</v>
      </c>
      <c r="B34" s="18" t="str">
        <f>CONTINUOUS!B34</f>
        <v>Harbor Hospital Center              </v>
      </c>
      <c r="C34" s="19">
        <f>'SCALED UPDATE'!D34</f>
        <v>0.9598</v>
      </c>
      <c r="D34" s="19">
        <f>'SCALED UPDATE'!E34</f>
        <v>-0.0062</v>
      </c>
      <c r="E34" s="20">
        <f>CONTINUOUS!S34</f>
        <v>0.0006545614258923059</v>
      </c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6"/>
      <c r="IT34" s="16"/>
    </row>
    <row r="35" spans="1:254" ht="18" customHeight="1">
      <c r="A35" s="17">
        <f>CONTINUOUS!A35</f>
        <v>210022</v>
      </c>
      <c r="B35" s="18" t="str">
        <f>CONTINUOUS!B35</f>
        <v>Suburban Hospital                   </v>
      </c>
      <c r="C35" s="19">
        <f>'SCALED UPDATE'!D35</f>
        <v>0.9527</v>
      </c>
      <c r="D35" s="19">
        <f>'SCALED UPDATE'!E35</f>
        <v>-0.00672</v>
      </c>
      <c r="E35" s="20">
        <f>CONTINUOUS!S35</f>
        <v>0.0007365787611849145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6"/>
      <c r="IT35" s="16"/>
    </row>
    <row r="36" spans="1:254" ht="18" customHeight="1">
      <c r="A36" s="17">
        <f>CONTINUOUS!A36</f>
        <v>210039</v>
      </c>
      <c r="B36" s="18" t="str">
        <f>CONTINUOUS!B36</f>
        <v>Calvert Memorial Hospital           </v>
      </c>
      <c r="C36" s="19">
        <f>'SCALED UPDATE'!D36</f>
        <v>0.9451</v>
      </c>
      <c r="D36" s="19">
        <f>'SCALED UPDATE'!E36</f>
        <v>-0.00808</v>
      </c>
      <c r="E36" s="20">
        <f>CONTINUOUS!S36</f>
        <v>0.0009510856381038481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6"/>
      <c r="IT36" s="16"/>
    </row>
    <row r="37" spans="1:254" ht="18" customHeight="1">
      <c r="A37" s="17">
        <f>CONTINUOUS!A37</f>
        <v>210048</v>
      </c>
      <c r="B37" s="18" t="str">
        <f>CONTINUOUS!B37</f>
        <v>Howard County General Hospital      </v>
      </c>
      <c r="C37" s="19">
        <f>'SCALED UPDATE'!D37</f>
        <v>0.9077</v>
      </c>
      <c r="D37" s="19">
        <f>'SCALED UPDATE'!E37</f>
        <v>-0.0131</v>
      </c>
      <c r="E37" s="20">
        <f>CONTINUOUS!S37</f>
        <v>0.0017428683749663128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6"/>
      <c r="IT37" s="16"/>
    </row>
    <row r="38" spans="1:254" ht="18" customHeight="1">
      <c r="A38" s="17">
        <f>CONTINUOUS!A38</f>
        <v>210061</v>
      </c>
      <c r="B38" s="18" t="str">
        <f>CONTINUOUS!B38</f>
        <v>Atlantic General Hospital           </v>
      </c>
      <c r="C38" s="19">
        <f>'SCALED UPDATE'!D38</f>
        <v>0.9134</v>
      </c>
      <c r="D38" s="19">
        <f>'SCALED UPDATE'!E38</f>
        <v>-0.01502</v>
      </c>
      <c r="E38" s="20">
        <f>CONTINUOUS!S38</f>
        <v>0.002045701612969591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6"/>
      <c r="IT38" s="16"/>
    </row>
    <row r="39" spans="1:254" ht="18" customHeight="1">
      <c r="A39" s="17">
        <f>CONTINUOUS!A39</f>
        <v>210016</v>
      </c>
      <c r="B39" s="18" t="str">
        <f>CONTINUOUS!B39</f>
        <v>Washington Adventist Hospital       </v>
      </c>
      <c r="C39" s="19">
        <f>'SCALED UPDATE'!D39</f>
        <v>0.9024</v>
      </c>
      <c r="D39" s="19">
        <f>'SCALED UPDATE'!E39</f>
        <v>-0.01585</v>
      </c>
      <c r="E39" s="20">
        <f>CONTINUOUS!S39</f>
        <v>0.0021766138981480676</v>
      </c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6"/>
      <c r="IT39" s="16"/>
    </row>
    <row r="40" spans="1:254" ht="18" customHeight="1">
      <c r="A40" s="17">
        <f>CONTINUOUS!A40</f>
        <v>210017</v>
      </c>
      <c r="B40" s="18" t="str">
        <f>CONTINUOUS!B40</f>
        <v>Garrett County Memorial Hospital    </v>
      </c>
      <c r="C40" s="19">
        <f>'SCALED UPDATE'!D40</f>
        <v>0.8768</v>
      </c>
      <c r="D40" s="19">
        <f>'SCALED UPDATE'!E40</f>
        <v>-0.01601</v>
      </c>
      <c r="E40" s="20">
        <f>CONTINUOUS!S40</f>
        <v>0.002201850001314926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6"/>
      <c r="IT40" s="16"/>
    </row>
    <row r="41" spans="1:254" ht="18" customHeight="1">
      <c r="A41" s="17">
        <f>CONTINUOUS!A41</f>
        <v>210012</v>
      </c>
      <c r="B41" s="18" t="str">
        <f>CONTINUOUS!B41</f>
        <v>Sinai Hospital                      </v>
      </c>
      <c r="C41" s="19">
        <f>'SCALED UPDATE'!D41</f>
        <v>0.8915</v>
      </c>
      <c r="D41" s="19">
        <f>'SCALED UPDATE'!E41</f>
        <v>-0.01697</v>
      </c>
      <c r="E41" s="20">
        <f>CONTINUOUS!S41</f>
        <v>0.0023532666203165695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6"/>
      <c r="IT41" s="16"/>
    </row>
    <row r="42" spans="1:254" ht="18" customHeight="1">
      <c r="A42" s="17">
        <f>CONTINUOUS!A42</f>
        <v>210010</v>
      </c>
      <c r="B42" s="18" t="str">
        <f>CONTINUOUS!B42</f>
        <v>Dorchester General Hospital         </v>
      </c>
      <c r="C42" s="19">
        <f>'SCALED UPDATE'!D42</f>
        <v>0.9131</v>
      </c>
      <c r="D42" s="19">
        <f>'SCALED UPDATE'!E42</f>
        <v>-0.01885</v>
      </c>
      <c r="E42" s="20">
        <f>CONTINUOUS!S42</f>
        <v>0.002649790832527974</v>
      </c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6"/>
      <c r="IT42" s="16"/>
    </row>
    <row r="43" spans="1:254" ht="18" customHeight="1">
      <c r="A43" s="17">
        <f>CONTINUOUS!A43</f>
        <v>210044</v>
      </c>
      <c r="B43" s="18" t="str">
        <f>CONTINUOUS!B43</f>
        <v>GBMC                                </v>
      </c>
      <c r="C43" s="19">
        <f>'SCALED UPDATE'!D43</f>
        <v>0.8456</v>
      </c>
      <c r="D43" s="19">
        <f>'SCALED UPDATE'!E43</f>
        <v>-0.01913</v>
      </c>
      <c r="E43" s="20">
        <f>CONTINUOUS!S43</f>
        <v>0.002693954013070094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6"/>
      <c r="IT43" s="16"/>
    </row>
    <row r="44" spans="1:254" ht="18" customHeight="1">
      <c r="A44" s="17">
        <f>CONTINUOUS!A44</f>
        <v>210024</v>
      </c>
      <c r="B44" s="18" t="str">
        <f>CONTINUOUS!B44</f>
        <v>Union Memorial Hospital             </v>
      </c>
      <c r="C44" s="19">
        <f>'SCALED UPDATE'!D44</f>
        <v>0.853</v>
      </c>
      <c r="D44" s="19">
        <f>'SCALED UPDATE'!E44</f>
        <v>-0.02192</v>
      </c>
      <c r="E44" s="20">
        <f>CONTINUOUS!S44</f>
        <v>0.0031340085620436167</v>
      </c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6"/>
      <c r="IT44" s="16"/>
    </row>
    <row r="45" spans="1:254" ht="18" customHeight="1">
      <c r="A45" s="17">
        <f>CONTINUOUS!A45</f>
        <v>210045</v>
      </c>
      <c r="B45" s="18" t="str">
        <f>CONTINUOUS!B45</f>
        <v>McCready Memorial Hospital          </v>
      </c>
      <c r="C45" s="19">
        <f>'SCALED UPDATE'!D45</f>
        <v>0.8846</v>
      </c>
      <c r="D45" s="19">
        <f>'SCALED UPDATE'!E45</f>
        <v>-0.02216</v>
      </c>
      <c r="E45" s="20">
        <f>CONTINUOUS!S45</f>
        <v>0.003171862716793922</v>
      </c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6"/>
      <c r="IT45" s="16"/>
    </row>
    <row r="46" spans="1:254" ht="18" customHeight="1">
      <c r="A46" s="17">
        <f>CONTINUOUS!A46</f>
        <v>210060</v>
      </c>
      <c r="B46" s="18" t="str">
        <f>CONTINUOUS!B46</f>
        <v>Fort Washington</v>
      </c>
      <c r="C46" s="19">
        <f>'SCALED UPDATE'!D46</f>
        <v>0.7793</v>
      </c>
      <c r="D46" s="19">
        <f>'SCALED UPDATE'!E46</f>
        <v>-0.03575</v>
      </c>
      <c r="E46" s="20">
        <f>CONTINUOUS!S46</f>
        <v>0.005315354229535357</v>
      </c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6"/>
      <c r="IT46" s="16"/>
    </row>
    <row r="47" spans="1:254" ht="18" customHeight="1">
      <c r="A47" s="17">
        <f>CONTINUOUS!A47</f>
        <v>210003</v>
      </c>
      <c r="B47" s="18" t="str">
        <f>CONTINUOUS!B47</f>
        <v>Prince Georges Hospital Center      </v>
      </c>
      <c r="C47" s="19">
        <f>'SCALED UPDATE'!D47</f>
        <v>0.7454</v>
      </c>
      <c r="D47" s="19">
        <f>'SCALED UPDATE'!E47</f>
        <v>-0.04181</v>
      </c>
      <c r="E47" s="20">
        <f>CONTINUOUS!S47</f>
        <v>0.006271171636982949</v>
      </c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6"/>
      <c r="IT47" s="16"/>
    </row>
    <row r="48" spans="1:254" ht="18" customHeight="1">
      <c r="A48" s="17">
        <f>CONTINUOUS!A48</f>
        <v>210013</v>
      </c>
      <c r="B48" s="18" t="str">
        <f>CONTINUOUS!B48</f>
        <v>Bon Secours Hospital                </v>
      </c>
      <c r="C48" s="19">
        <f>'SCALED UPDATE'!D48</f>
        <v>0.8252</v>
      </c>
      <c r="D48" s="19">
        <f>'SCALED UPDATE'!E48</f>
        <v>-0.04412</v>
      </c>
      <c r="E48" s="20">
        <f>CONTINUOUS!S48</f>
        <v>0.006635517876455495</v>
      </c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6"/>
      <c r="IT48" s="16"/>
    </row>
    <row r="49" spans="1:254" ht="18" customHeight="1">
      <c r="A49" s="17">
        <f>CONTINUOUS!A49</f>
        <v>210055</v>
      </c>
      <c r="B49" s="18" t="str">
        <f>CONTINUOUS!B49</f>
        <v>Laurel Regional Hospital            </v>
      </c>
      <c r="C49" s="19">
        <f>'SCALED UPDATE'!D49</f>
        <v>0.7369</v>
      </c>
      <c r="D49" s="19">
        <f>'SCALED UPDATE'!E49</f>
        <v>-0.04776</v>
      </c>
      <c r="E49" s="20">
        <f>CONTINUOUS!S49</f>
        <v>0.007209639223503292</v>
      </c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6"/>
      <c r="IT49" s="16"/>
    </row>
    <row r="50" spans="1:254" ht="18" customHeight="1">
      <c r="A50" s="17">
        <f>CONTINUOUS!A50</f>
        <v>210058</v>
      </c>
      <c r="B50" s="18" t="str">
        <f>CONTINUOUS!B50</f>
        <v>James Lawrence Kernan Hospital      </v>
      </c>
      <c r="C50" s="19">
        <f>'SCALED UPDATE'!D50</f>
        <v>0.274</v>
      </c>
      <c r="D50" s="19">
        <f>'SCALED UPDATE'!E50</f>
        <v>-0.05722</v>
      </c>
      <c r="E50" s="20">
        <f>CONTINUOUS!S50</f>
        <v>0.007209639223503204</v>
      </c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6"/>
      <c r="IT50" s="16"/>
    </row>
    <row r="51" spans="1:254" ht="18" customHeight="1">
      <c r="A51" s="21"/>
      <c r="B51" s="22" t="s">
        <v>4</v>
      </c>
      <c r="C51" s="22"/>
      <c r="D51" s="23"/>
      <c r="E51" s="20">
        <f>CONTINUOUS!S51</f>
        <v>2.400450905921119E-16</v>
      </c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6"/>
      <c r="IT51" s="16"/>
    </row>
    <row r="52" spans="1:254" ht="15.75">
      <c r="A52" s="24"/>
      <c r="B52" s="24"/>
      <c r="C52" s="24"/>
      <c r="D52" s="25"/>
      <c r="E52" s="2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6"/>
      <c r="IT52" s="6"/>
    </row>
    <row r="53" spans="1:254" ht="15.75">
      <c r="A53" s="5"/>
      <c r="B53" s="5"/>
      <c r="C53" s="5"/>
      <c r="D53" s="2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6"/>
      <c r="IT53" s="6"/>
    </row>
    <row r="54" spans="1:254" ht="15.75">
      <c r="A54" s="5"/>
      <c r="B54" s="5"/>
      <c r="C54" s="5"/>
      <c r="D54" s="2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6"/>
      <c r="IT54" s="6"/>
    </row>
    <row r="55" spans="1:254" ht="15.75">
      <c r="A55" s="5"/>
      <c r="B55" s="5"/>
      <c r="C55" s="5"/>
      <c r="D55" s="2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6"/>
      <c r="IT55" s="6"/>
    </row>
    <row r="56" spans="1:254" ht="15.75">
      <c r="A56" s="5"/>
      <c r="B56" s="5"/>
      <c r="C56" s="5"/>
      <c r="D56" s="2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6"/>
      <c r="IT56" s="6"/>
    </row>
    <row r="57" spans="1:254" ht="15.75">
      <c r="A57" s="5"/>
      <c r="B57" s="5"/>
      <c r="C57" s="5"/>
      <c r="D57" s="2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6"/>
      <c r="IT57" s="6"/>
    </row>
    <row r="58" spans="1:254" ht="15.75">
      <c r="A58" s="5"/>
      <c r="B58" s="5"/>
      <c r="C58" s="5"/>
      <c r="D58" s="2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6"/>
      <c r="IT58" s="6"/>
    </row>
    <row r="59" spans="1:254" ht="15.75">
      <c r="A59" s="5"/>
      <c r="B59" s="5"/>
      <c r="C59" s="5"/>
      <c r="D59" s="2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6"/>
      <c r="IT59" s="6"/>
    </row>
    <row r="60" spans="1:254" ht="15.75">
      <c r="A60" s="5"/>
      <c r="B60" s="5"/>
      <c r="C60" s="5"/>
      <c r="D60" s="2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6"/>
      <c r="IT60" s="6"/>
    </row>
    <row r="61" spans="1:254" ht="15.75">
      <c r="A61" s="5"/>
      <c r="B61" s="5"/>
      <c r="C61" s="5"/>
      <c r="D61" s="2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6"/>
      <c r="IT61" s="6"/>
    </row>
    <row r="62" spans="1:254" ht="15.75">
      <c r="A62" s="5"/>
      <c r="B62" s="5"/>
      <c r="C62" s="5"/>
      <c r="D62" s="2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6"/>
      <c r="IT62" s="6"/>
    </row>
    <row r="63" spans="1:254" ht="15.75">
      <c r="A63" s="5"/>
      <c r="B63" s="5"/>
      <c r="C63" s="5"/>
      <c r="D63" s="2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6"/>
      <c r="IT63" s="6"/>
    </row>
    <row r="64" spans="1:254" ht="15.75">
      <c r="A64" s="5"/>
      <c r="B64" s="5"/>
      <c r="C64" s="5"/>
      <c r="D64" s="2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6"/>
      <c r="IT64" s="6"/>
    </row>
    <row r="65" spans="1:254" ht="15.75">
      <c r="A65" s="5"/>
      <c r="B65" s="5"/>
      <c r="C65" s="5"/>
      <c r="D65" s="2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6"/>
      <c r="IT65" s="6"/>
    </row>
    <row r="66" spans="1:254" ht="15.75">
      <c r="A66" s="5"/>
      <c r="B66" s="5"/>
      <c r="C66" s="5"/>
      <c r="D66" s="2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6"/>
      <c r="IT66" s="6"/>
    </row>
    <row r="67" spans="1:254" ht="15.75">
      <c r="A67" s="5"/>
      <c r="B67" s="5"/>
      <c r="C67" s="5"/>
      <c r="D67" s="2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6"/>
      <c r="IT67" s="6"/>
    </row>
    <row r="68" spans="1:254" ht="15.75">
      <c r="A68" s="5"/>
      <c r="B68" s="5"/>
      <c r="C68" s="5"/>
      <c r="D68" s="2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6"/>
      <c r="IT68" s="6"/>
    </row>
    <row r="69" spans="1:254" ht="15.75">
      <c r="A69" s="5"/>
      <c r="B69" s="5"/>
      <c r="C69" s="5"/>
      <c r="D69" s="2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6"/>
      <c r="IT69" s="6"/>
    </row>
    <row r="70" spans="1:254" ht="15.75">
      <c r="A70" s="5"/>
      <c r="B70" s="5"/>
      <c r="C70" s="5"/>
      <c r="D70" s="2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6"/>
      <c r="IT70" s="6"/>
    </row>
    <row r="71" spans="1:254" ht="15.75">
      <c r="A71" s="5"/>
      <c r="B71" s="5"/>
      <c r="C71" s="5"/>
      <c r="D71" s="2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6"/>
      <c r="IT71" s="6"/>
    </row>
    <row r="72" spans="1:254" ht="15.75">
      <c r="A72" s="5"/>
      <c r="B72" s="5"/>
      <c r="C72" s="5"/>
      <c r="D72" s="2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6"/>
      <c r="IT72" s="6"/>
    </row>
    <row r="73" spans="1:254" ht="15.75">
      <c r="A73" s="5"/>
      <c r="B73" s="5"/>
      <c r="C73" s="5"/>
      <c r="D73" s="2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6"/>
      <c r="IT73" s="6"/>
    </row>
    <row r="74" spans="1:254" ht="15.75">
      <c r="A74" s="5"/>
      <c r="B74" s="5"/>
      <c r="C74" s="5"/>
      <c r="D74" s="2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6"/>
      <c r="IT74" s="6"/>
    </row>
    <row r="75" spans="1:254" ht="15.75">
      <c r="A75" s="5"/>
      <c r="B75" s="5"/>
      <c r="C75" s="5"/>
      <c r="D75" s="2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6"/>
      <c r="IT75" s="6"/>
    </row>
    <row r="76" spans="1:254" ht="15.75">
      <c r="A76" s="5"/>
      <c r="B76" s="5"/>
      <c r="C76" s="5"/>
      <c r="D76" s="2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6"/>
      <c r="IT76" s="6"/>
    </row>
    <row r="77" spans="1:254" ht="15.75">
      <c r="A77" s="5"/>
      <c r="B77" s="5"/>
      <c r="C77" s="5"/>
      <c r="D77" s="2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6"/>
      <c r="IT77" s="6"/>
    </row>
    <row r="78" spans="1:254" ht="15.75">
      <c r="A78" s="5"/>
      <c r="B78" s="5"/>
      <c r="C78" s="5"/>
      <c r="D78" s="2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6"/>
      <c r="IT78" s="6"/>
    </row>
    <row r="79" spans="1:254" ht="15.75">
      <c r="A79" s="5"/>
      <c r="B79" s="5"/>
      <c r="C79" s="5"/>
      <c r="D79" s="2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6"/>
      <c r="IT79" s="6"/>
    </row>
    <row r="80" spans="1:254" ht="15.75">
      <c r="A80" s="5"/>
      <c r="B80" s="5"/>
      <c r="C80" s="5"/>
      <c r="D80" s="2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6"/>
      <c r="IT80" s="6"/>
    </row>
    <row r="81" spans="1:254" ht="15.75">
      <c r="A81" s="5"/>
      <c r="B81" s="5"/>
      <c r="C81" s="5"/>
      <c r="D81" s="2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6"/>
      <c r="IT81" s="6"/>
    </row>
    <row r="82" spans="1:254" ht="15.75">
      <c r="A82" s="5"/>
      <c r="B82" s="5"/>
      <c r="C82" s="5"/>
      <c r="D82" s="2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6"/>
      <c r="IT82" s="6"/>
    </row>
    <row r="83" spans="1:254" ht="15.75">
      <c r="A83" s="5"/>
      <c r="B83" s="5"/>
      <c r="C83" s="5"/>
      <c r="D83" s="2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6"/>
      <c r="IT83" s="6"/>
    </row>
    <row r="84" spans="1:254" ht="15.75">
      <c r="A84" s="5"/>
      <c r="B84" s="5"/>
      <c r="C84" s="5"/>
      <c r="D84" s="2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6"/>
      <c r="IT84" s="6"/>
    </row>
    <row r="85" spans="1:254" ht="15.75">
      <c r="A85" s="5"/>
      <c r="B85" s="5"/>
      <c r="C85" s="5"/>
      <c r="D85" s="2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6"/>
      <c r="IT85" s="6"/>
    </row>
    <row r="86" spans="1:254" ht="15.75">
      <c r="A86" s="5"/>
      <c r="B86" s="5"/>
      <c r="C86" s="5"/>
      <c r="D86" s="2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6"/>
      <c r="IT86" s="6"/>
    </row>
    <row r="87" spans="1:254" ht="15.75">
      <c r="A87" s="5"/>
      <c r="B87" s="5"/>
      <c r="C87" s="5"/>
      <c r="D87" s="2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6"/>
      <c r="IT87" s="6"/>
    </row>
    <row r="88" spans="1:254" ht="15.75">
      <c r="A88" s="5"/>
      <c r="B88" s="5"/>
      <c r="C88" s="5"/>
      <c r="D88" s="2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6"/>
      <c r="IT88" s="6"/>
    </row>
    <row r="89" spans="1:254" ht="15.75">
      <c r="A89" s="5"/>
      <c r="B89" s="5"/>
      <c r="C89" s="5"/>
      <c r="D89" s="2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6"/>
      <c r="IT89" s="6"/>
    </row>
    <row r="90" spans="1:254" ht="15.75">
      <c r="A90" s="5"/>
      <c r="B90" s="5"/>
      <c r="C90" s="5"/>
      <c r="D90" s="2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6"/>
      <c r="IT90" s="6"/>
    </row>
    <row r="91" spans="1:254" ht="15.75">
      <c r="A91" s="5"/>
      <c r="B91" s="5"/>
      <c r="C91" s="5"/>
      <c r="D91" s="2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6"/>
      <c r="IT91" s="6"/>
    </row>
    <row r="92" spans="1:254" ht="15.75">
      <c r="A92" s="5"/>
      <c r="B92" s="5"/>
      <c r="C92" s="5"/>
      <c r="D92" s="2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6"/>
      <c r="IT92" s="6"/>
    </row>
    <row r="93" spans="1:254" ht="15.75">
      <c r="A93" s="5"/>
      <c r="B93" s="5"/>
      <c r="C93" s="5"/>
      <c r="D93" s="2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6"/>
      <c r="IT93" s="6"/>
    </row>
    <row r="94" spans="1:254" ht="15.75">
      <c r="A94" s="5"/>
      <c r="B94" s="5"/>
      <c r="C94" s="5"/>
      <c r="D94" s="2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6"/>
      <c r="IT94" s="6"/>
    </row>
    <row r="95" spans="1:254" ht="15.75">
      <c r="A95" s="5"/>
      <c r="B95" s="5"/>
      <c r="C95" s="5"/>
      <c r="D95" s="2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6"/>
      <c r="IT95" s="6"/>
    </row>
    <row r="96" spans="1:254" ht="15.75">
      <c r="A96" s="5"/>
      <c r="B96" s="5"/>
      <c r="C96" s="5"/>
      <c r="D96" s="2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6"/>
      <c r="IT96" s="6"/>
    </row>
    <row r="97" spans="1:254" ht="15.75">
      <c r="A97" s="5"/>
      <c r="B97" s="5"/>
      <c r="C97" s="5"/>
      <c r="D97" s="2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6"/>
      <c r="IT97" s="6"/>
    </row>
    <row r="98" spans="1:254" ht="15.75">
      <c r="A98" s="5"/>
      <c r="B98" s="5"/>
      <c r="C98" s="5"/>
      <c r="D98" s="2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6"/>
      <c r="IT98" s="6"/>
    </row>
    <row r="99" spans="1:254" ht="15.75">
      <c r="A99" s="5"/>
      <c r="B99" s="5"/>
      <c r="C99" s="5"/>
      <c r="D99" s="2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6"/>
      <c r="IT99" s="6"/>
    </row>
    <row r="100" spans="1:254" ht="15.75">
      <c r="A100" s="5"/>
      <c r="B100" s="5"/>
      <c r="C100" s="5"/>
      <c r="D100" s="2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6"/>
      <c r="IT100" s="6"/>
    </row>
    <row r="101" spans="1:254" ht="15.75">
      <c r="A101" s="5"/>
      <c r="B101" s="5"/>
      <c r="C101" s="5"/>
      <c r="D101" s="2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6"/>
      <c r="IT101" s="6"/>
    </row>
  </sheetData>
  <sheetProtection/>
  <printOptions horizontalCentered="1"/>
  <pageMargins left="0.25" right="0.25" top="0.16666666666666666" bottom="0.16666666666666666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03"/>
  <sheetViews>
    <sheetView zoomScale="87" zoomScaleNormal="87" zoomScalePageLayoutView="0" workbookViewId="0" topLeftCell="A1">
      <selection activeCell="I2" sqref="I2"/>
    </sheetView>
  </sheetViews>
  <sheetFormatPr defaultColWidth="8.88671875" defaultRowHeight="15"/>
  <cols>
    <col min="1" max="1" width="9.6640625" style="1" customWidth="1"/>
    <col min="2" max="2" width="30.6640625" style="1" customWidth="1"/>
    <col min="3" max="4" width="9.6640625" style="1" customWidth="1"/>
    <col min="5" max="5" width="14.6640625" style="1" customWidth="1"/>
    <col min="6" max="6" width="12.6640625" style="1" customWidth="1"/>
    <col min="7" max="8" width="14.6640625" style="1" customWidth="1"/>
    <col min="9" max="9" width="14.6640625" style="53" customWidth="1"/>
    <col min="10" max="10" width="9.6640625" style="1" customWidth="1"/>
    <col min="11" max="11" width="10.6640625" style="1" customWidth="1"/>
    <col min="12" max="12" width="14.6640625" style="1" customWidth="1"/>
    <col min="13" max="13" width="13.6640625" style="1" customWidth="1"/>
    <col min="14" max="15" width="11.6640625" style="1" customWidth="1"/>
    <col min="16" max="16" width="13.6640625" style="1" customWidth="1"/>
    <col min="17" max="17" width="15.6640625" style="1" customWidth="1"/>
    <col min="18" max="18" width="18.6640625" style="1" customWidth="1"/>
    <col min="19" max="19" width="12.6640625" style="1" customWidth="1"/>
    <col min="20" max="20" width="15.6640625" style="1" customWidth="1"/>
    <col min="21" max="21" width="12.6640625" style="1" customWidth="1"/>
    <col min="22" max="16384" width="9.6640625" style="1" customWidth="1"/>
  </cols>
  <sheetData>
    <row r="1" spans="1:254" ht="37.5" customHeight="1">
      <c r="A1" s="27" t="s">
        <v>6</v>
      </c>
      <c r="B1" s="28"/>
      <c r="C1" s="28"/>
      <c r="D1" s="28"/>
      <c r="E1" s="28"/>
      <c r="F1" s="29"/>
      <c r="G1" s="28"/>
      <c r="H1" s="28"/>
      <c r="I1" s="30"/>
      <c r="J1" s="30"/>
      <c r="K1" s="28"/>
      <c r="L1" s="28"/>
      <c r="M1" s="30"/>
      <c r="N1" s="28"/>
      <c r="O1" s="28"/>
      <c r="P1" s="28"/>
      <c r="Q1" s="28"/>
      <c r="R1" s="28"/>
      <c r="S1" s="28"/>
      <c r="T1" s="28"/>
      <c r="U1" s="31"/>
      <c r="V1" s="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133.5" customHeight="1">
      <c r="A2" s="33" t="s">
        <v>2</v>
      </c>
      <c r="B2" s="34" t="s">
        <v>3</v>
      </c>
      <c r="C2" s="35" t="s">
        <v>9</v>
      </c>
      <c r="D2" s="35" t="s">
        <v>11</v>
      </c>
      <c r="E2" s="35" t="s">
        <v>13</v>
      </c>
      <c r="F2" s="36" t="s">
        <v>15</v>
      </c>
      <c r="G2" s="35" t="s">
        <v>17</v>
      </c>
      <c r="H2" s="35" t="s">
        <v>19</v>
      </c>
      <c r="I2" s="37" t="s">
        <v>21</v>
      </c>
      <c r="J2" s="37" t="s">
        <v>23</v>
      </c>
      <c r="K2" s="37" t="s">
        <v>25</v>
      </c>
      <c r="L2" s="37" t="s">
        <v>27</v>
      </c>
      <c r="M2" s="37" t="s">
        <v>29</v>
      </c>
      <c r="N2" s="37" t="s">
        <v>31</v>
      </c>
      <c r="O2" s="37" t="s">
        <v>33</v>
      </c>
      <c r="P2" s="37" t="s">
        <v>35</v>
      </c>
      <c r="Q2" s="37" t="s">
        <v>37</v>
      </c>
      <c r="R2" s="35" t="s">
        <v>39</v>
      </c>
      <c r="S2" s="37" t="s">
        <v>41</v>
      </c>
      <c r="T2" s="37" t="s">
        <v>43</v>
      </c>
      <c r="U2" s="38"/>
      <c r="V2" s="32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ht="18" customHeight="1">
      <c r="A3" s="33" t="s">
        <v>7</v>
      </c>
      <c r="B3" s="34" t="s">
        <v>8</v>
      </c>
      <c r="C3" s="35" t="s">
        <v>10</v>
      </c>
      <c r="D3" s="35" t="s">
        <v>12</v>
      </c>
      <c r="E3" s="35" t="s">
        <v>14</v>
      </c>
      <c r="F3" s="36" t="s">
        <v>16</v>
      </c>
      <c r="G3" s="35" t="s">
        <v>18</v>
      </c>
      <c r="H3" s="35" t="s">
        <v>20</v>
      </c>
      <c r="I3" s="37" t="s">
        <v>22</v>
      </c>
      <c r="J3" s="37" t="s">
        <v>24</v>
      </c>
      <c r="K3" s="37" t="s">
        <v>26</v>
      </c>
      <c r="L3" s="37" t="s">
        <v>28</v>
      </c>
      <c r="M3" s="37" t="s">
        <v>30</v>
      </c>
      <c r="N3" s="37" t="s">
        <v>32</v>
      </c>
      <c r="O3" s="37" t="s">
        <v>34</v>
      </c>
      <c r="P3" s="37" t="s">
        <v>36</v>
      </c>
      <c r="Q3" s="37" t="s">
        <v>38</v>
      </c>
      <c r="R3" s="35" t="s">
        <v>40</v>
      </c>
      <c r="S3" s="37" t="s">
        <v>42</v>
      </c>
      <c r="T3" s="37" t="s">
        <v>44</v>
      </c>
      <c r="U3" s="38"/>
      <c r="V3" s="32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16.5" customHeight="1">
      <c r="A4" s="17">
        <f>'DATA INPUT'!A3</f>
        <v>210028</v>
      </c>
      <c r="B4" s="18" t="str">
        <f>'DATA INPUT'!B3</f>
        <v>St. Mary's Hospital                 </v>
      </c>
      <c r="C4" s="39">
        <f>'DATA INPUT'!C3</f>
        <v>6416</v>
      </c>
      <c r="D4" s="39">
        <f>'DATA INPUT'!D3</f>
        <v>10789</v>
      </c>
      <c r="E4" s="39">
        <f aca="true" t="shared" si="0" ref="E4:E50">C4*D4</f>
        <v>69222224</v>
      </c>
      <c r="F4" s="40">
        <v>0.0149</v>
      </c>
      <c r="G4" s="39">
        <f aca="true" t="shared" si="1" ref="G4:G50">E4*F4</f>
        <v>1031411.1376</v>
      </c>
      <c r="H4" s="39">
        <f aca="true" t="shared" si="2" ref="H4:H51">G4+E4</f>
        <v>70253635.1376</v>
      </c>
      <c r="I4" s="41">
        <f>'DATA INPUT'!I3</f>
        <v>0.05577</v>
      </c>
      <c r="J4" s="20">
        <v>0.005</v>
      </c>
      <c r="K4" s="42">
        <f aca="true" t="shared" si="3" ref="K4:K50">J4*E4</f>
        <v>346111.12</v>
      </c>
      <c r="L4" s="42">
        <f aca="true" t="shared" si="4" ref="L4:L50">H4-K4</f>
        <v>69907524.0176</v>
      </c>
      <c r="M4" s="20">
        <f aca="true" t="shared" si="5" ref="M4:M51">L4/E4-1</f>
        <v>0.00990000000000002</v>
      </c>
      <c r="N4" s="20">
        <f>'SCALED UPDATE'!H4</f>
        <v>-0.005</v>
      </c>
      <c r="O4" s="42">
        <f aca="true" t="shared" si="6" ref="O4:O50">(N4/$J$51)*K4</f>
        <v>-346111.12</v>
      </c>
      <c r="P4" s="42">
        <f aca="true" t="shared" si="7" ref="P4:P29">O4</f>
        <v>-346111.12</v>
      </c>
      <c r="Q4" s="42">
        <f aca="true" t="shared" si="8" ref="Q4:Q50">P4+H4</f>
        <v>69907524.0176</v>
      </c>
      <c r="R4" s="42">
        <f aca="true" t="shared" si="9" ref="R4:R50">Q4-H4</f>
        <v>-346111.12000000477</v>
      </c>
      <c r="S4" s="20">
        <f aca="true" t="shared" si="10" ref="S4:S50">(Q4-H4)/E4</f>
        <v>-0.005000000000000069</v>
      </c>
      <c r="T4" s="20">
        <f aca="true" t="shared" si="11" ref="T4:T51">F4+S4</f>
        <v>0.009899999999999931</v>
      </c>
      <c r="U4" s="14"/>
      <c r="V4" s="43"/>
      <c r="W4" s="44"/>
      <c r="X4" s="15"/>
      <c r="Y4" s="45"/>
      <c r="Z4" s="43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ht="16.5" customHeight="1">
      <c r="A5" s="17">
        <f>'DATA INPUT'!A4</f>
        <v>210032</v>
      </c>
      <c r="B5" s="18" t="str">
        <f>'DATA INPUT'!B4</f>
        <v>Union of Cecil                      </v>
      </c>
      <c r="C5" s="39">
        <f>'DATA INPUT'!C4</f>
        <v>7069</v>
      </c>
      <c r="D5" s="39">
        <f>'DATA INPUT'!D4</f>
        <v>9283</v>
      </c>
      <c r="E5" s="39">
        <f t="shared" si="0"/>
        <v>65621527</v>
      </c>
      <c r="F5" s="40">
        <v>0.0149</v>
      </c>
      <c r="G5" s="39">
        <f t="shared" si="1"/>
        <v>977760.7523</v>
      </c>
      <c r="H5" s="39">
        <f t="shared" si="2"/>
        <v>66599287.7523</v>
      </c>
      <c r="I5" s="41">
        <f>'DATA INPUT'!I4</f>
        <v>0.04366</v>
      </c>
      <c r="J5" s="20">
        <v>0.005</v>
      </c>
      <c r="K5" s="42">
        <f t="shared" si="3"/>
        <v>328107.635</v>
      </c>
      <c r="L5" s="42">
        <f t="shared" si="4"/>
        <v>66271180.117300004</v>
      </c>
      <c r="M5" s="20">
        <f t="shared" si="5"/>
        <v>0.00990000000000002</v>
      </c>
      <c r="N5" s="20">
        <f>'SCALED UPDATE'!H5</f>
        <v>-0.005</v>
      </c>
      <c r="O5" s="42">
        <f t="shared" si="6"/>
        <v>-328107.635</v>
      </c>
      <c r="P5" s="42">
        <f t="shared" si="7"/>
        <v>-328107.635</v>
      </c>
      <c r="Q5" s="42">
        <f t="shared" si="8"/>
        <v>66271180.117300004</v>
      </c>
      <c r="R5" s="42">
        <f t="shared" si="9"/>
        <v>-328107.6349999979</v>
      </c>
      <c r="S5" s="20">
        <f t="shared" si="10"/>
        <v>-0.004999999999999968</v>
      </c>
      <c r="T5" s="20">
        <f t="shared" si="11"/>
        <v>0.009900000000000032</v>
      </c>
      <c r="U5" s="14"/>
      <c r="V5" s="44"/>
      <c r="W5" s="4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spans="1:254" ht="16.5" customHeight="1">
      <c r="A6" s="17">
        <f>'DATA INPUT'!A5</f>
        <v>210033</v>
      </c>
      <c r="B6" s="18" t="str">
        <f>'DATA INPUT'!B5</f>
        <v>Carroll Hospital Center             </v>
      </c>
      <c r="C6" s="39">
        <f>'DATA INPUT'!C5</f>
        <v>8178</v>
      </c>
      <c r="D6" s="39">
        <f>'DATA INPUT'!D5</f>
        <v>17278</v>
      </c>
      <c r="E6" s="39">
        <f t="shared" si="0"/>
        <v>141299484</v>
      </c>
      <c r="F6" s="40">
        <v>0.0149</v>
      </c>
      <c r="G6" s="39">
        <f t="shared" si="1"/>
        <v>2105362.3116</v>
      </c>
      <c r="H6" s="39">
        <f t="shared" si="2"/>
        <v>143404846.3116</v>
      </c>
      <c r="I6" s="41">
        <f>'DATA INPUT'!I5</f>
        <v>0.03869</v>
      </c>
      <c r="J6" s="20">
        <v>0.005</v>
      </c>
      <c r="K6" s="42">
        <f t="shared" si="3"/>
        <v>706497.42</v>
      </c>
      <c r="L6" s="42">
        <f t="shared" si="4"/>
        <v>142698348.8916</v>
      </c>
      <c r="M6" s="20">
        <f t="shared" si="5"/>
        <v>0.00990000000000002</v>
      </c>
      <c r="N6" s="20">
        <f>'SCALED UPDATE'!H6</f>
        <v>-0.004456355283307811</v>
      </c>
      <c r="O6" s="42">
        <f t="shared" si="6"/>
        <v>-629680.7020520675</v>
      </c>
      <c r="P6" s="42">
        <f t="shared" si="7"/>
        <v>-629680.7020520675</v>
      </c>
      <c r="Q6" s="42">
        <f t="shared" si="8"/>
        <v>142775165.60954794</v>
      </c>
      <c r="R6" s="42">
        <f t="shared" si="9"/>
        <v>-629680.7020520568</v>
      </c>
      <c r="S6" s="20">
        <f t="shared" si="10"/>
        <v>-0.004456355283307735</v>
      </c>
      <c r="T6" s="20">
        <f t="shared" si="11"/>
        <v>0.010443644716692265</v>
      </c>
      <c r="U6" s="14"/>
      <c r="V6" s="44"/>
      <c r="W6" s="44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254" ht="16.5" customHeight="1">
      <c r="A7" s="17">
        <f>'DATA INPUT'!A6</f>
        <v>210035</v>
      </c>
      <c r="B7" s="18" t="str">
        <f>'DATA INPUT'!B6</f>
        <v>Civista Medical Center              </v>
      </c>
      <c r="C7" s="39">
        <f>'DATA INPUT'!C6</f>
        <v>7754</v>
      </c>
      <c r="D7" s="39">
        <f>'DATA INPUT'!D6</f>
        <v>8541</v>
      </c>
      <c r="E7" s="39">
        <f t="shared" si="0"/>
        <v>66226914</v>
      </c>
      <c r="F7" s="40">
        <v>0.0149</v>
      </c>
      <c r="G7" s="39">
        <f t="shared" si="1"/>
        <v>986781.0186</v>
      </c>
      <c r="H7" s="39">
        <f t="shared" si="2"/>
        <v>67213695.0186</v>
      </c>
      <c r="I7" s="41">
        <f>'DATA INPUT'!I6</f>
        <v>0.03125</v>
      </c>
      <c r="J7" s="20">
        <v>0.005</v>
      </c>
      <c r="K7" s="42">
        <f t="shared" si="3"/>
        <v>331134.57</v>
      </c>
      <c r="L7" s="42">
        <f t="shared" si="4"/>
        <v>66882560.4486</v>
      </c>
      <c r="M7" s="20">
        <f t="shared" si="5"/>
        <v>0.00990000000000002</v>
      </c>
      <c r="N7" s="20">
        <f>'SCALED UPDATE'!H7</f>
        <v>-0.0036425289870925396</v>
      </c>
      <c r="O7" s="42">
        <f t="shared" si="6"/>
        <v>-241233.4539706847</v>
      </c>
      <c r="P7" s="42">
        <f t="shared" si="7"/>
        <v>-241233.4539706847</v>
      </c>
      <c r="Q7" s="42">
        <f t="shared" si="8"/>
        <v>66972461.56462932</v>
      </c>
      <c r="R7" s="42">
        <f t="shared" si="9"/>
        <v>-241233.4539706856</v>
      </c>
      <c r="S7" s="20">
        <f t="shared" si="10"/>
        <v>-0.0036425289870925526</v>
      </c>
      <c r="T7" s="20">
        <f t="shared" si="11"/>
        <v>0.011257471012907447</v>
      </c>
      <c r="U7" s="14"/>
      <c r="V7" s="44"/>
      <c r="W7" s="4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ht="16.5" customHeight="1">
      <c r="A8" s="17">
        <f>'DATA INPUT'!A7</f>
        <v>210006</v>
      </c>
      <c r="B8" s="18" t="str">
        <f>'DATA INPUT'!B7</f>
        <v>Harford Memorial Hospital           </v>
      </c>
      <c r="C8" s="39">
        <f>'DATA INPUT'!C7</f>
        <v>7981</v>
      </c>
      <c r="D8" s="39">
        <f>'DATA INPUT'!D7</f>
        <v>7328</v>
      </c>
      <c r="E8" s="39">
        <f t="shared" si="0"/>
        <v>58484768</v>
      </c>
      <c r="F8" s="40">
        <v>0.0149</v>
      </c>
      <c r="G8" s="39">
        <f t="shared" si="1"/>
        <v>871423.0432</v>
      </c>
      <c r="H8" s="39">
        <f t="shared" si="2"/>
        <v>59356191.0432</v>
      </c>
      <c r="I8" s="41">
        <f>'DATA INPUT'!I7</f>
        <v>0.02886</v>
      </c>
      <c r="J8" s="20">
        <v>0.005</v>
      </c>
      <c r="K8" s="42">
        <f t="shared" si="3"/>
        <v>292423.84</v>
      </c>
      <c r="L8" s="42">
        <f t="shared" si="4"/>
        <v>59063767.2032</v>
      </c>
      <c r="M8" s="20">
        <f t="shared" si="5"/>
        <v>0.00990000000000002</v>
      </c>
      <c r="N8" s="20">
        <f>'SCALED UPDATE'!H8</f>
        <v>-0.0033810982279588704</v>
      </c>
      <c r="O8" s="42">
        <f t="shared" si="6"/>
        <v>-197742.74544738565</v>
      </c>
      <c r="P8" s="42">
        <f t="shared" si="7"/>
        <v>-197742.74544738565</v>
      </c>
      <c r="Q8" s="42">
        <f t="shared" si="8"/>
        <v>59158448.29775262</v>
      </c>
      <c r="R8" s="42">
        <f t="shared" si="9"/>
        <v>-197742.74544738233</v>
      </c>
      <c r="S8" s="20">
        <f t="shared" si="10"/>
        <v>-0.0033810982279588136</v>
      </c>
      <c r="T8" s="20">
        <f t="shared" si="11"/>
        <v>0.011518901772041186</v>
      </c>
      <c r="U8" s="14"/>
      <c r="V8" s="44"/>
      <c r="W8" s="4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ht="16.5" customHeight="1">
      <c r="A9" s="17">
        <f>'DATA INPUT'!A8</f>
        <v>210025</v>
      </c>
      <c r="B9" s="18" t="str">
        <f>'DATA INPUT'!B8</f>
        <v>Memorial of Cumberland              </v>
      </c>
      <c r="C9" s="39">
        <f>'DATA INPUT'!C8</f>
        <v>8211</v>
      </c>
      <c r="D9" s="39">
        <f>'DATA INPUT'!D8</f>
        <v>8798</v>
      </c>
      <c r="E9" s="39">
        <f t="shared" si="0"/>
        <v>72240378</v>
      </c>
      <c r="F9" s="40">
        <v>0.0149</v>
      </c>
      <c r="G9" s="39">
        <f t="shared" si="1"/>
        <v>1076381.6322</v>
      </c>
      <c r="H9" s="39">
        <f t="shared" si="2"/>
        <v>73316759.6322</v>
      </c>
      <c r="I9" s="41">
        <f>'DATA INPUT'!I8</f>
        <v>0.02821</v>
      </c>
      <c r="J9" s="20">
        <v>0.005</v>
      </c>
      <c r="K9" s="42">
        <f t="shared" si="3"/>
        <v>361201.89</v>
      </c>
      <c r="L9" s="42">
        <f t="shared" si="4"/>
        <v>72955557.7422</v>
      </c>
      <c r="M9" s="20">
        <f t="shared" si="5"/>
        <v>0.00990000000000002</v>
      </c>
      <c r="N9" s="20">
        <f>'SCALED UPDATE'!H9</f>
        <v>-0.0033099978122949026</v>
      </c>
      <c r="O9" s="42">
        <f t="shared" si="6"/>
        <v>-239115.4931393568</v>
      </c>
      <c r="P9" s="42">
        <f t="shared" si="7"/>
        <v>-239115.4931393568</v>
      </c>
      <c r="Q9" s="42">
        <f t="shared" si="8"/>
        <v>73077644.13906065</v>
      </c>
      <c r="R9" s="42">
        <f t="shared" si="9"/>
        <v>-239115.49313935637</v>
      </c>
      <c r="S9" s="20">
        <f t="shared" si="10"/>
        <v>-0.0033099978122948966</v>
      </c>
      <c r="T9" s="20">
        <f t="shared" si="11"/>
        <v>0.011590002187705103</v>
      </c>
      <c r="U9" s="14"/>
      <c r="V9" s="44"/>
      <c r="W9" s="4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ht="16.5" customHeight="1">
      <c r="A10" s="17">
        <f>'DATA INPUT'!A9</f>
        <v>210027</v>
      </c>
      <c r="B10" s="18" t="str">
        <f>'DATA INPUT'!B9</f>
        <v>Braddock Hospital                   </v>
      </c>
      <c r="C10" s="39">
        <f>'DATA INPUT'!C9</f>
        <v>9269</v>
      </c>
      <c r="D10" s="39">
        <f>'DATA INPUT'!D9</f>
        <v>9291</v>
      </c>
      <c r="E10" s="39">
        <f t="shared" si="0"/>
        <v>86118279</v>
      </c>
      <c r="F10" s="40">
        <v>0.0149</v>
      </c>
      <c r="G10" s="39">
        <f t="shared" si="1"/>
        <v>1283162.3571</v>
      </c>
      <c r="H10" s="39">
        <f t="shared" si="2"/>
        <v>87401441.3571</v>
      </c>
      <c r="I10" s="41">
        <f>'DATA INPUT'!I9</f>
        <v>0.02707</v>
      </c>
      <c r="J10" s="20">
        <v>0.005</v>
      </c>
      <c r="K10" s="42">
        <f t="shared" si="3"/>
        <v>430591.395</v>
      </c>
      <c r="L10" s="42">
        <f t="shared" si="4"/>
        <v>86970849.9621</v>
      </c>
      <c r="M10" s="20">
        <f t="shared" si="5"/>
        <v>0.00990000000000002</v>
      </c>
      <c r="N10" s="20">
        <f>'SCALED UPDATE'!H10</f>
        <v>-0.0031852986217457873</v>
      </c>
      <c r="O10" s="42">
        <f t="shared" si="6"/>
        <v>-274312.4354058192</v>
      </c>
      <c r="P10" s="42">
        <f t="shared" si="7"/>
        <v>-274312.4354058192</v>
      </c>
      <c r="Q10" s="42">
        <f t="shared" si="8"/>
        <v>87127128.92169417</v>
      </c>
      <c r="R10" s="42">
        <f t="shared" si="9"/>
        <v>-274312.4354058206</v>
      </c>
      <c r="S10" s="20">
        <f t="shared" si="10"/>
        <v>-0.0031852986217458037</v>
      </c>
      <c r="T10" s="20">
        <f t="shared" si="11"/>
        <v>0.011714701378254196</v>
      </c>
      <c r="U10" s="14"/>
      <c r="V10" s="44"/>
      <c r="W10" s="4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ht="16.5" customHeight="1">
      <c r="A11" s="17">
        <f>'DATA INPUT'!A10</f>
        <v>210043</v>
      </c>
      <c r="B11" s="18" t="str">
        <f>'DATA INPUT'!B10</f>
        <v>Baltimore Washington Medical Center </v>
      </c>
      <c r="C11" s="39">
        <f>'DATA INPUT'!C10</f>
        <v>9959</v>
      </c>
      <c r="D11" s="39">
        <f>'DATA INPUT'!D10</f>
        <v>18945</v>
      </c>
      <c r="E11" s="39">
        <f t="shared" si="0"/>
        <v>188673255</v>
      </c>
      <c r="F11" s="40">
        <v>0.0149</v>
      </c>
      <c r="G11" s="39">
        <f t="shared" si="1"/>
        <v>2811231.4995</v>
      </c>
      <c r="H11" s="39">
        <f t="shared" si="2"/>
        <v>191484486.4995</v>
      </c>
      <c r="I11" s="41">
        <f>'DATA INPUT'!I10</f>
        <v>0.02589</v>
      </c>
      <c r="J11" s="20">
        <v>0.005</v>
      </c>
      <c r="K11" s="42">
        <f t="shared" si="3"/>
        <v>943366.275</v>
      </c>
      <c r="L11" s="42">
        <f t="shared" si="4"/>
        <v>190541120.2245</v>
      </c>
      <c r="M11" s="20">
        <f t="shared" si="5"/>
        <v>0.00990000000000002</v>
      </c>
      <c r="N11" s="20">
        <f>'SCALED UPDATE'!H11</f>
        <v>-0.003056224021001968</v>
      </c>
      <c r="O11" s="42">
        <f t="shared" si="6"/>
        <v>-576627.7340516297</v>
      </c>
      <c r="P11" s="42">
        <f t="shared" si="7"/>
        <v>-576627.7340516297</v>
      </c>
      <c r="Q11" s="42">
        <f t="shared" si="8"/>
        <v>190907858.7654484</v>
      </c>
      <c r="R11" s="42">
        <f t="shared" si="9"/>
        <v>-576627.734051615</v>
      </c>
      <c r="S11" s="20">
        <f t="shared" si="10"/>
        <v>-0.00305622402100189</v>
      </c>
      <c r="T11" s="20">
        <f t="shared" si="11"/>
        <v>0.011843775978998109</v>
      </c>
      <c r="U11" s="14"/>
      <c r="V11" s="44"/>
      <c r="W11" s="4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ht="16.5" customHeight="1">
      <c r="A12" s="17">
        <f>'DATA INPUT'!A11</f>
        <v>210029</v>
      </c>
      <c r="B12" s="18" t="str">
        <f>'DATA INPUT'!B11</f>
        <v>Johns Hopkins Bayview Medical Center</v>
      </c>
      <c r="C12" s="39">
        <f>'DATA INPUT'!C11</f>
        <v>11543</v>
      </c>
      <c r="D12" s="39">
        <f>'DATA INPUT'!D11</f>
        <v>22605</v>
      </c>
      <c r="E12" s="39">
        <f t="shared" si="0"/>
        <v>260929515</v>
      </c>
      <c r="F12" s="40">
        <v>0.0149</v>
      </c>
      <c r="G12" s="39">
        <f t="shared" si="1"/>
        <v>3887849.7735</v>
      </c>
      <c r="H12" s="39">
        <f t="shared" si="2"/>
        <v>264817364.7735</v>
      </c>
      <c r="I12" s="41">
        <f>'DATA INPUT'!I11</f>
        <v>0.02288</v>
      </c>
      <c r="J12" s="20">
        <v>0.005</v>
      </c>
      <c r="K12" s="42">
        <f t="shared" si="3"/>
        <v>1304647.575</v>
      </c>
      <c r="L12" s="42">
        <f t="shared" si="4"/>
        <v>263512717.1985</v>
      </c>
      <c r="M12" s="20">
        <f t="shared" si="5"/>
        <v>0.00990000000000002</v>
      </c>
      <c r="N12" s="20">
        <f>'SCALED UPDATE'!H12</f>
        <v>-0.002726974403850361</v>
      </c>
      <c r="O12" s="42">
        <f t="shared" si="6"/>
        <v>-711548.1086140889</v>
      </c>
      <c r="P12" s="42">
        <f t="shared" si="7"/>
        <v>-711548.1086140889</v>
      </c>
      <c r="Q12" s="42">
        <f t="shared" si="8"/>
        <v>264105816.6648859</v>
      </c>
      <c r="R12" s="42">
        <f t="shared" si="9"/>
        <v>-711548.1086140871</v>
      </c>
      <c r="S12" s="20">
        <f t="shared" si="10"/>
        <v>-0.0027269744038503543</v>
      </c>
      <c r="T12" s="20">
        <f t="shared" si="11"/>
        <v>0.012173025596149646</v>
      </c>
      <c r="U12" s="14"/>
      <c r="V12" s="44"/>
      <c r="W12" s="44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ht="16.5" customHeight="1">
      <c r="A13" s="17">
        <f>'DATA INPUT'!A12</f>
        <v>210056</v>
      </c>
      <c r="B13" s="18" t="str">
        <f>'DATA INPUT'!B12</f>
        <v>Good Samaritan Hospital             </v>
      </c>
      <c r="C13" s="39">
        <f>'DATA INPUT'!C12</f>
        <v>11732</v>
      </c>
      <c r="D13" s="39">
        <f>'DATA INPUT'!D12</f>
        <v>17047</v>
      </c>
      <c r="E13" s="39">
        <f t="shared" si="0"/>
        <v>199995404</v>
      </c>
      <c r="F13" s="40">
        <v>0.0149</v>
      </c>
      <c r="G13" s="39">
        <f t="shared" si="1"/>
        <v>2979931.5196</v>
      </c>
      <c r="H13" s="39">
        <f t="shared" si="2"/>
        <v>202975335.5196</v>
      </c>
      <c r="I13" s="41">
        <f>'DATA INPUT'!I12</f>
        <v>0.02189</v>
      </c>
      <c r="J13" s="20">
        <v>0.005</v>
      </c>
      <c r="K13" s="42">
        <f t="shared" si="3"/>
        <v>999977.02</v>
      </c>
      <c r="L13" s="42">
        <f t="shared" si="4"/>
        <v>201975358.4996</v>
      </c>
      <c r="M13" s="20">
        <f t="shared" si="5"/>
        <v>0.00990000000000002</v>
      </c>
      <c r="N13" s="20">
        <f>'SCALED UPDATE'!H13</f>
        <v>-0.0026186830015313923</v>
      </c>
      <c r="O13" s="42">
        <f t="shared" si="6"/>
        <v>-523724.56483920343</v>
      </c>
      <c r="P13" s="42">
        <f t="shared" si="7"/>
        <v>-523724.56483920343</v>
      </c>
      <c r="Q13" s="42">
        <f t="shared" si="8"/>
        <v>202451610.9547608</v>
      </c>
      <c r="R13" s="42">
        <f t="shared" si="9"/>
        <v>-523724.5648392141</v>
      </c>
      <c r="S13" s="20">
        <f t="shared" si="10"/>
        <v>-0.0026186830015314457</v>
      </c>
      <c r="T13" s="20">
        <f t="shared" si="11"/>
        <v>0.012281316998468555</v>
      </c>
      <c r="U13" s="14"/>
      <c r="V13" s="44"/>
      <c r="W13" s="44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</row>
    <row r="14" spans="1:254" ht="16.5" customHeight="1">
      <c r="A14" s="17">
        <f>'DATA INPUT'!A13</f>
        <v>210030</v>
      </c>
      <c r="B14" s="18" t="str">
        <f>'DATA INPUT'!B13</f>
        <v>Chester River Hospital Center       </v>
      </c>
      <c r="C14" s="39">
        <f>'DATA INPUT'!C13</f>
        <v>8434</v>
      </c>
      <c r="D14" s="39">
        <f>'DATA INPUT'!D13</f>
        <v>3864</v>
      </c>
      <c r="E14" s="39">
        <f t="shared" si="0"/>
        <v>32588976</v>
      </c>
      <c r="F14" s="40">
        <v>0.0149</v>
      </c>
      <c r="G14" s="39">
        <f t="shared" si="1"/>
        <v>485575.7424</v>
      </c>
      <c r="H14" s="39">
        <f t="shared" si="2"/>
        <v>33074551.7424</v>
      </c>
      <c r="I14" s="41">
        <f>'DATA INPUT'!I13</f>
        <v>0.02063</v>
      </c>
      <c r="J14" s="20">
        <v>0.005</v>
      </c>
      <c r="K14" s="42">
        <f t="shared" si="3"/>
        <v>162944.88</v>
      </c>
      <c r="L14" s="42">
        <f t="shared" si="4"/>
        <v>32911606.862400003</v>
      </c>
      <c r="M14" s="20">
        <f t="shared" si="5"/>
        <v>0.00990000000000002</v>
      </c>
      <c r="N14" s="20">
        <f>'SCALED UPDATE'!H14</f>
        <v>-0.0024808575803981613</v>
      </c>
      <c r="O14" s="42">
        <f t="shared" si="6"/>
        <v>-80848.60814701376</v>
      </c>
      <c r="P14" s="42">
        <f t="shared" si="7"/>
        <v>-80848.60814701376</v>
      </c>
      <c r="Q14" s="42">
        <f t="shared" si="8"/>
        <v>32993703.134252988</v>
      </c>
      <c r="R14" s="42">
        <f t="shared" si="9"/>
        <v>-80848.60814701393</v>
      </c>
      <c r="S14" s="20">
        <f t="shared" si="10"/>
        <v>-0.002480857580398167</v>
      </c>
      <c r="T14" s="20">
        <f t="shared" si="11"/>
        <v>0.012419142419601834</v>
      </c>
      <c r="U14" s="14"/>
      <c r="V14" s="44"/>
      <c r="W14" s="44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ht="16.5" customHeight="1">
      <c r="A15" s="17">
        <f>'DATA INPUT'!A14</f>
        <v>210049</v>
      </c>
      <c r="B15" s="18" t="str">
        <f>'DATA INPUT'!B14</f>
        <v>Upper Chesapeake Medical Center     </v>
      </c>
      <c r="C15" s="39">
        <f>'DATA INPUT'!C14</f>
        <v>7505</v>
      </c>
      <c r="D15" s="39">
        <f>'DATA INPUT'!D14</f>
        <v>17346</v>
      </c>
      <c r="E15" s="39">
        <f t="shared" si="0"/>
        <v>130181730</v>
      </c>
      <c r="F15" s="40">
        <v>0.0149</v>
      </c>
      <c r="G15" s="39">
        <f t="shared" si="1"/>
        <v>1939707.777</v>
      </c>
      <c r="H15" s="39">
        <f t="shared" si="2"/>
        <v>132121437.777</v>
      </c>
      <c r="I15" s="41">
        <f>'DATA INPUT'!I14</f>
        <v>0.0183</v>
      </c>
      <c r="J15" s="20">
        <v>0.005</v>
      </c>
      <c r="K15" s="42">
        <f t="shared" si="3"/>
        <v>650908.65</v>
      </c>
      <c r="L15" s="42">
        <f t="shared" si="4"/>
        <v>131470529.12699999</v>
      </c>
      <c r="M15" s="20">
        <f t="shared" si="5"/>
        <v>0.00990000000000002</v>
      </c>
      <c r="N15" s="20">
        <f>'SCALED UPDATE'!H15</f>
        <v>-0.0022259899365565513</v>
      </c>
      <c r="O15" s="42">
        <f t="shared" si="6"/>
        <v>-289783.2209035221</v>
      </c>
      <c r="P15" s="42">
        <f t="shared" si="7"/>
        <v>-289783.2209035221</v>
      </c>
      <c r="Q15" s="42">
        <f t="shared" si="8"/>
        <v>131831654.55609648</v>
      </c>
      <c r="R15" s="42">
        <f t="shared" si="9"/>
        <v>-289783.2209035158</v>
      </c>
      <c r="S15" s="20">
        <f t="shared" si="10"/>
        <v>-0.002225989936556503</v>
      </c>
      <c r="T15" s="20">
        <f t="shared" si="11"/>
        <v>0.012674010063443496</v>
      </c>
      <c r="U15" s="14"/>
      <c r="V15" s="44"/>
      <c r="W15" s="44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</row>
    <row r="16" spans="1:254" ht="16.5" customHeight="1">
      <c r="A16" s="17">
        <f>'DATA INPUT'!A15</f>
        <v>210037</v>
      </c>
      <c r="B16" s="18" t="str">
        <f>'DATA INPUT'!B15</f>
        <v>Memorial Hospital at Easton         </v>
      </c>
      <c r="C16" s="39">
        <f>'DATA INPUT'!C15</f>
        <v>8138</v>
      </c>
      <c r="D16" s="39">
        <f>'DATA INPUT'!D15</f>
        <v>10953</v>
      </c>
      <c r="E16" s="39">
        <f t="shared" si="0"/>
        <v>89135514</v>
      </c>
      <c r="F16" s="40">
        <v>0.0149</v>
      </c>
      <c r="G16" s="39">
        <f t="shared" si="1"/>
        <v>1328119.1586</v>
      </c>
      <c r="H16" s="39">
        <f t="shared" si="2"/>
        <v>90463633.1586</v>
      </c>
      <c r="I16" s="41">
        <f>'DATA INPUT'!I15</f>
        <v>0.01117</v>
      </c>
      <c r="J16" s="20">
        <v>0.005</v>
      </c>
      <c r="K16" s="42">
        <f t="shared" si="3"/>
        <v>445677.57</v>
      </c>
      <c r="L16" s="42">
        <f t="shared" si="4"/>
        <v>90017955.58860001</v>
      </c>
      <c r="M16" s="20">
        <f t="shared" si="5"/>
        <v>0.00990000000000002</v>
      </c>
      <c r="N16" s="20">
        <f>'SCALED UPDATE'!H16</f>
        <v>-0.0014460730693502512</v>
      </c>
      <c r="O16" s="42">
        <f t="shared" si="6"/>
        <v>-128896.4663180923</v>
      </c>
      <c r="P16" s="42">
        <f t="shared" si="7"/>
        <v>-128896.4663180923</v>
      </c>
      <c r="Q16" s="42">
        <f t="shared" si="8"/>
        <v>90334736.69228192</v>
      </c>
      <c r="R16" s="42">
        <f t="shared" si="9"/>
        <v>-128896.46631808579</v>
      </c>
      <c r="S16" s="20">
        <f t="shared" si="10"/>
        <v>-0.0014460730693501784</v>
      </c>
      <c r="T16" s="20">
        <f t="shared" si="11"/>
        <v>0.013453926930649823</v>
      </c>
      <c r="U16" s="14"/>
      <c r="V16" s="44"/>
      <c r="W16" s="44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</row>
    <row r="17" spans="1:254" ht="16.5" customHeight="1">
      <c r="A17" s="17">
        <f>'DATA INPUT'!A16</f>
        <v>210005</v>
      </c>
      <c r="B17" s="18" t="str">
        <f>'DATA INPUT'!B16</f>
        <v>Frederick Memorial Hospital         </v>
      </c>
      <c r="C17" s="39">
        <f>'DATA INPUT'!C16</f>
        <v>8033</v>
      </c>
      <c r="D17" s="39">
        <f>'DATA INPUT'!D16</f>
        <v>20219</v>
      </c>
      <c r="E17" s="39">
        <f t="shared" si="0"/>
        <v>162419227</v>
      </c>
      <c r="F17" s="40">
        <v>0.0149</v>
      </c>
      <c r="G17" s="39">
        <f t="shared" si="1"/>
        <v>2420046.4823</v>
      </c>
      <c r="H17" s="39">
        <f t="shared" si="2"/>
        <v>164839273.4823</v>
      </c>
      <c r="I17" s="41">
        <f>'DATA INPUT'!I16</f>
        <v>0.01081</v>
      </c>
      <c r="J17" s="20">
        <v>0.005</v>
      </c>
      <c r="K17" s="42">
        <f t="shared" si="3"/>
        <v>812096.135</v>
      </c>
      <c r="L17" s="42">
        <f t="shared" si="4"/>
        <v>164027177.34730002</v>
      </c>
      <c r="M17" s="20">
        <f t="shared" si="5"/>
        <v>0.009900000000000242</v>
      </c>
      <c r="N17" s="20">
        <f>'SCALED UPDATE'!H17</f>
        <v>-0.0014066943775978991</v>
      </c>
      <c r="O17" s="42">
        <f t="shared" si="6"/>
        <v>-228474.2134346969</v>
      </c>
      <c r="P17" s="42">
        <f t="shared" si="7"/>
        <v>-228474.2134346969</v>
      </c>
      <c r="Q17" s="42">
        <f t="shared" si="8"/>
        <v>164610799.26886532</v>
      </c>
      <c r="R17" s="42">
        <f t="shared" si="9"/>
        <v>-228474.2134346962</v>
      </c>
      <c r="S17" s="20">
        <f t="shared" si="10"/>
        <v>-0.0014066943775978948</v>
      </c>
      <c r="T17" s="20">
        <f t="shared" si="11"/>
        <v>0.013493305622402106</v>
      </c>
      <c r="U17" s="14"/>
      <c r="V17" s="44"/>
      <c r="W17" s="44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</row>
    <row r="18" spans="1:254" ht="16.5" customHeight="1">
      <c r="A18" s="17">
        <f>'DATA INPUT'!A17</f>
        <v>210051</v>
      </c>
      <c r="B18" s="18" t="str">
        <f>'DATA INPUT'!B17</f>
        <v>Doctors Community Hospital          </v>
      </c>
      <c r="C18" s="39">
        <f>'DATA INPUT'!C17</f>
        <v>9388</v>
      </c>
      <c r="D18" s="39">
        <f>'DATA INPUT'!D17</f>
        <v>11642</v>
      </c>
      <c r="E18" s="39">
        <f t="shared" si="0"/>
        <v>109295096</v>
      </c>
      <c r="F18" s="40">
        <v>0.0149</v>
      </c>
      <c r="G18" s="39">
        <f t="shared" si="1"/>
        <v>1628496.9304</v>
      </c>
      <c r="H18" s="39">
        <f t="shared" si="2"/>
        <v>110923592.9304</v>
      </c>
      <c r="I18" s="41">
        <f>'DATA INPUT'!I17</f>
        <v>0.00904</v>
      </c>
      <c r="J18" s="20">
        <v>0.005</v>
      </c>
      <c r="K18" s="42">
        <f t="shared" si="3"/>
        <v>546475.48</v>
      </c>
      <c r="L18" s="42">
        <f t="shared" si="4"/>
        <v>110377117.4504</v>
      </c>
      <c r="M18" s="20">
        <f t="shared" si="5"/>
        <v>0.00990000000000002</v>
      </c>
      <c r="N18" s="20">
        <f>'SCALED UPDATE'!H18</f>
        <v>-0.0012130824764821704</v>
      </c>
      <c r="O18" s="42">
        <f t="shared" si="6"/>
        <v>-132583.96572303656</v>
      </c>
      <c r="P18" s="42">
        <f t="shared" si="7"/>
        <v>-132583.96572303656</v>
      </c>
      <c r="Q18" s="42">
        <f t="shared" si="8"/>
        <v>110791008.96467696</v>
      </c>
      <c r="R18" s="42">
        <f t="shared" si="9"/>
        <v>-132583.96572303772</v>
      </c>
      <c r="S18" s="20">
        <f t="shared" si="10"/>
        <v>-0.001213082476482181</v>
      </c>
      <c r="T18" s="20">
        <f t="shared" si="11"/>
        <v>0.01368691752351782</v>
      </c>
      <c r="U18" s="14"/>
      <c r="V18" s="44"/>
      <c r="W18" s="44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</row>
    <row r="19" spans="1:254" ht="16.5" customHeight="1">
      <c r="A19" s="17">
        <f>'DATA INPUT'!A18</f>
        <v>210015</v>
      </c>
      <c r="B19" s="18" t="str">
        <f>'DATA INPUT'!B18</f>
        <v>Franklin Square Hospital Center     </v>
      </c>
      <c r="C19" s="39">
        <f>'DATA INPUT'!C18</f>
        <v>9386</v>
      </c>
      <c r="D19" s="39">
        <f>'DATA INPUT'!D18</f>
        <v>30159</v>
      </c>
      <c r="E19" s="39">
        <f t="shared" si="0"/>
        <v>283072374</v>
      </c>
      <c r="F19" s="40">
        <v>0.0149</v>
      </c>
      <c r="G19" s="39">
        <f t="shared" si="1"/>
        <v>4217778.3726</v>
      </c>
      <c r="H19" s="39">
        <f t="shared" si="2"/>
        <v>287290152.3726</v>
      </c>
      <c r="I19" s="41">
        <f>'DATA INPUT'!I18</f>
        <v>0.00555</v>
      </c>
      <c r="J19" s="20">
        <v>0.005</v>
      </c>
      <c r="K19" s="42">
        <f t="shared" si="3"/>
        <v>1415361.87</v>
      </c>
      <c r="L19" s="42">
        <f t="shared" si="4"/>
        <v>285874790.5026</v>
      </c>
      <c r="M19" s="20">
        <f t="shared" si="5"/>
        <v>0.00990000000000002</v>
      </c>
      <c r="N19" s="20">
        <f>'SCALED UPDATE'!H19</f>
        <v>-0.0008313279369940932</v>
      </c>
      <c r="O19" s="42">
        <f t="shared" si="6"/>
        <v>-235325.9726974404</v>
      </c>
      <c r="P19" s="42">
        <f t="shared" si="7"/>
        <v>-235325.9726974404</v>
      </c>
      <c r="Q19" s="42">
        <f t="shared" si="8"/>
        <v>287054826.3999026</v>
      </c>
      <c r="R19" s="42">
        <f t="shared" si="9"/>
        <v>-235325.9726974368</v>
      </c>
      <c r="S19" s="20">
        <f t="shared" si="10"/>
        <v>-0.0008313279369940806</v>
      </c>
      <c r="T19" s="20">
        <f t="shared" si="11"/>
        <v>0.014068672063005919</v>
      </c>
      <c r="U19" s="14"/>
      <c r="V19" s="44"/>
      <c r="W19" s="44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</row>
    <row r="20" spans="1:254" ht="16.5" customHeight="1">
      <c r="A20" s="17">
        <f>'DATA INPUT'!A19</f>
        <v>210002</v>
      </c>
      <c r="B20" s="18" t="str">
        <f>'DATA INPUT'!B19</f>
        <v>University of Maryland Hospital     </v>
      </c>
      <c r="C20" s="39">
        <f>'DATA INPUT'!C19</f>
        <v>20367</v>
      </c>
      <c r="D20" s="39">
        <f>'DATA INPUT'!D19</f>
        <v>26323</v>
      </c>
      <c r="E20" s="39">
        <f t="shared" si="0"/>
        <v>536120541</v>
      </c>
      <c r="F20" s="40">
        <v>0.0149</v>
      </c>
      <c r="G20" s="39">
        <f t="shared" si="1"/>
        <v>7988196.0609</v>
      </c>
      <c r="H20" s="39">
        <f t="shared" si="2"/>
        <v>544108737.0609</v>
      </c>
      <c r="I20" s="41">
        <f>'DATA INPUT'!I19</f>
        <v>0.00511</v>
      </c>
      <c r="J20" s="20">
        <v>0.005</v>
      </c>
      <c r="K20" s="42">
        <f t="shared" si="3"/>
        <v>2680602.705</v>
      </c>
      <c r="L20" s="42">
        <f t="shared" si="4"/>
        <v>541428134.3558999</v>
      </c>
      <c r="M20" s="20">
        <f t="shared" si="5"/>
        <v>0.009899999999999798</v>
      </c>
      <c r="N20" s="20">
        <f>'SCALED UPDATE'!H20</f>
        <v>-0.0007831984248523292</v>
      </c>
      <c r="O20" s="42">
        <f t="shared" si="6"/>
        <v>-419888.7632421786</v>
      </c>
      <c r="P20" s="42">
        <f t="shared" si="7"/>
        <v>-419888.7632421786</v>
      </c>
      <c r="Q20" s="42">
        <f t="shared" si="8"/>
        <v>543688848.2976578</v>
      </c>
      <c r="R20" s="42">
        <f t="shared" si="9"/>
        <v>-419888.7632421255</v>
      </c>
      <c r="S20" s="20">
        <f t="shared" si="10"/>
        <v>-0.0007831984248522303</v>
      </c>
      <c r="T20" s="20">
        <f t="shared" si="11"/>
        <v>0.01411680157514777</v>
      </c>
      <c r="U20" s="14"/>
      <c r="V20" s="44"/>
      <c r="W20" s="44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</row>
    <row r="21" spans="1:254" ht="16.5" customHeight="1">
      <c r="A21" s="17">
        <f>'DATA INPUT'!A20</f>
        <v>210004</v>
      </c>
      <c r="B21" s="18" t="str">
        <f>'DATA INPUT'!B20</f>
        <v>Holy Cross Hospital                 </v>
      </c>
      <c r="C21" s="39">
        <f>'DATA INPUT'!C20</f>
        <v>8053</v>
      </c>
      <c r="D21" s="39">
        <f>'DATA INPUT'!D20</f>
        <v>35656</v>
      </c>
      <c r="E21" s="39">
        <f t="shared" si="0"/>
        <v>287137768</v>
      </c>
      <c r="F21" s="40">
        <v>0.0149</v>
      </c>
      <c r="G21" s="39">
        <f t="shared" si="1"/>
        <v>4278352.7432</v>
      </c>
      <c r="H21" s="39">
        <f t="shared" si="2"/>
        <v>291416120.7432</v>
      </c>
      <c r="I21" s="41">
        <f>'DATA INPUT'!I20</f>
        <v>0.00483</v>
      </c>
      <c r="J21" s="20">
        <v>0.005</v>
      </c>
      <c r="K21" s="42">
        <f t="shared" si="3"/>
        <v>1435688.84</v>
      </c>
      <c r="L21" s="42">
        <f t="shared" si="4"/>
        <v>289980431.90320003</v>
      </c>
      <c r="M21" s="20">
        <f t="shared" si="5"/>
        <v>0.00990000000000002</v>
      </c>
      <c r="N21" s="20">
        <f>'SCALED UPDATE'!H21</f>
        <v>-0.000752570553489389</v>
      </c>
      <c r="O21" s="42">
        <f t="shared" si="6"/>
        <v>-216091.42899146778</v>
      </c>
      <c r="P21" s="42">
        <f t="shared" si="7"/>
        <v>-216091.42899146778</v>
      </c>
      <c r="Q21" s="42">
        <f t="shared" si="8"/>
        <v>291200029.3142085</v>
      </c>
      <c r="R21" s="42">
        <f t="shared" si="9"/>
        <v>-216091.42899149656</v>
      </c>
      <c r="S21" s="20">
        <f t="shared" si="10"/>
        <v>-0.0007525705534894893</v>
      </c>
      <c r="T21" s="20">
        <f t="shared" si="11"/>
        <v>0.01414742944651051</v>
      </c>
      <c r="U21" s="14"/>
      <c r="V21" s="44"/>
      <c r="W21" s="44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</row>
    <row r="22" spans="1:254" ht="16.5" customHeight="1">
      <c r="A22" s="17">
        <f>'DATA INPUT'!A21</f>
        <v>210007</v>
      </c>
      <c r="B22" s="18" t="str">
        <f>'DATA INPUT'!B21</f>
        <v>St. Joseph Medical Center           </v>
      </c>
      <c r="C22" s="39">
        <f>'DATA INPUT'!C21</f>
        <v>11287</v>
      </c>
      <c r="D22" s="39">
        <f>'DATA INPUT'!D21</f>
        <v>25519</v>
      </c>
      <c r="E22" s="39">
        <f t="shared" si="0"/>
        <v>288032953</v>
      </c>
      <c r="F22" s="40">
        <v>0.0149</v>
      </c>
      <c r="G22" s="39">
        <f t="shared" si="1"/>
        <v>4291690.9997</v>
      </c>
      <c r="H22" s="39">
        <f t="shared" si="2"/>
        <v>292324643.9997</v>
      </c>
      <c r="I22" s="41">
        <f>'DATA INPUT'!I21</f>
        <v>0.00389</v>
      </c>
      <c r="J22" s="20">
        <v>0.005</v>
      </c>
      <c r="K22" s="42">
        <f t="shared" si="3"/>
        <v>1440164.7650000001</v>
      </c>
      <c r="L22" s="42">
        <f t="shared" si="4"/>
        <v>290884479.2347</v>
      </c>
      <c r="M22" s="20">
        <f t="shared" si="5"/>
        <v>0.00990000000000002</v>
      </c>
      <c r="N22" s="20">
        <f>'SCALED UPDATE'!H22</f>
        <v>-0.0006497484139138029</v>
      </c>
      <c r="O22" s="42">
        <f t="shared" si="6"/>
        <v>-187148.95436665893</v>
      </c>
      <c r="P22" s="42">
        <f t="shared" si="7"/>
        <v>-187148.95436665893</v>
      </c>
      <c r="Q22" s="42">
        <f t="shared" si="8"/>
        <v>292137495.0453333</v>
      </c>
      <c r="R22" s="42">
        <f t="shared" si="9"/>
        <v>-187148.95436668396</v>
      </c>
      <c r="S22" s="20">
        <f t="shared" si="10"/>
        <v>-0.0006497484139138897</v>
      </c>
      <c r="T22" s="20">
        <f t="shared" si="11"/>
        <v>0.01425025158608611</v>
      </c>
      <c r="U22" s="14"/>
      <c r="V22" s="44"/>
      <c r="W22" s="44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</row>
    <row r="23" spans="1:254" ht="16.5" customHeight="1">
      <c r="A23" s="17">
        <f>'DATA INPUT'!A22</f>
        <v>210040</v>
      </c>
      <c r="B23" s="18" t="str">
        <f>'DATA INPUT'!B22</f>
        <v>Northwest Hospital Center           </v>
      </c>
      <c r="C23" s="39">
        <f>'DATA INPUT'!C22</f>
        <v>9727</v>
      </c>
      <c r="D23" s="39">
        <f>'DATA INPUT'!D22</f>
        <v>12853</v>
      </c>
      <c r="E23" s="39">
        <f t="shared" si="0"/>
        <v>125021131</v>
      </c>
      <c r="F23" s="40">
        <v>0.0149</v>
      </c>
      <c r="G23" s="39">
        <f t="shared" si="1"/>
        <v>1862814.8519</v>
      </c>
      <c r="H23" s="39">
        <f t="shared" si="2"/>
        <v>126883945.8519</v>
      </c>
      <c r="I23" s="41">
        <f>'DATA INPUT'!I22</f>
        <v>0.00328</v>
      </c>
      <c r="J23" s="20">
        <v>0.005</v>
      </c>
      <c r="K23" s="42">
        <f t="shared" si="3"/>
        <v>625105.655</v>
      </c>
      <c r="L23" s="42">
        <f t="shared" si="4"/>
        <v>126258840.1969</v>
      </c>
      <c r="M23" s="20">
        <f t="shared" si="5"/>
        <v>0.00990000000000002</v>
      </c>
      <c r="N23" s="20">
        <f>'SCALED UPDATE'!H23</f>
        <v>-0.0005830234084445406</v>
      </c>
      <c r="O23" s="42">
        <f t="shared" si="6"/>
        <v>-72890.24592321142</v>
      </c>
      <c r="P23" s="42">
        <f t="shared" si="7"/>
        <v>-72890.24592321142</v>
      </c>
      <c r="Q23" s="42">
        <f t="shared" si="8"/>
        <v>126811055.60597679</v>
      </c>
      <c r="R23" s="42">
        <f t="shared" si="9"/>
        <v>-72890.24592320621</v>
      </c>
      <c r="S23" s="20">
        <f t="shared" si="10"/>
        <v>-0.0005830234084444989</v>
      </c>
      <c r="T23" s="20">
        <f t="shared" si="11"/>
        <v>0.014316976591555501</v>
      </c>
      <c r="U23" s="14"/>
      <c r="V23" s="44"/>
      <c r="W23" s="44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</row>
    <row r="24" spans="1:254" ht="16.5" customHeight="1">
      <c r="A24" s="17">
        <f>'DATA INPUT'!A23</f>
        <v>210054</v>
      </c>
      <c r="B24" s="18" t="str">
        <f>'DATA INPUT'!B23</f>
        <v>Southern Maryland Hospital Center   </v>
      </c>
      <c r="C24" s="39">
        <f>'DATA INPUT'!C23</f>
        <v>8023</v>
      </c>
      <c r="D24" s="39">
        <f>'DATA INPUT'!D23</f>
        <v>19405</v>
      </c>
      <c r="E24" s="39">
        <f t="shared" si="0"/>
        <v>155686315</v>
      </c>
      <c r="F24" s="40">
        <v>0.0149</v>
      </c>
      <c r="G24" s="39">
        <f t="shared" si="1"/>
        <v>2319726.0935</v>
      </c>
      <c r="H24" s="39">
        <f t="shared" si="2"/>
        <v>158006041.0935</v>
      </c>
      <c r="I24" s="41">
        <f>'DATA INPUT'!I23</f>
        <v>0.00257</v>
      </c>
      <c r="J24" s="20">
        <v>0.005</v>
      </c>
      <c r="K24" s="42">
        <f t="shared" si="3"/>
        <v>778431.5750000001</v>
      </c>
      <c r="L24" s="42">
        <f t="shared" si="4"/>
        <v>157227609.5185</v>
      </c>
      <c r="M24" s="20">
        <f t="shared" si="5"/>
        <v>0.00990000000000002</v>
      </c>
      <c r="N24" s="20">
        <f>'SCALED UPDATE'!H24</f>
        <v>-0.0005053598774885145</v>
      </c>
      <c r="O24" s="42">
        <f t="shared" si="6"/>
        <v>-78677.61707503829</v>
      </c>
      <c r="P24" s="42">
        <f t="shared" si="7"/>
        <v>-78677.61707503829</v>
      </c>
      <c r="Q24" s="42">
        <f t="shared" si="8"/>
        <v>157927363.47642496</v>
      </c>
      <c r="R24" s="42">
        <f t="shared" si="9"/>
        <v>-78677.61707502604</v>
      </c>
      <c r="S24" s="20">
        <f t="shared" si="10"/>
        <v>-0.0005053598774884359</v>
      </c>
      <c r="T24" s="20">
        <f t="shared" si="11"/>
        <v>0.014394640122511564</v>
      </c>
      <c r="U24" s="14"/>
      <c r="V24" s="44"/>
      <c r="W24" s="44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</row>
    <row r="25" spans="1:254" ht="16.5" customHeight="1">
      <c r="A25" s="17">
        <f>'DATA INPUT'!A24</f>
        <v>210001</v>
      </c>
      <c r="B25" s="18" t="str">
        <f>'DATA INPUT'!B24</f>
        <v>Washington County Hospital          </v>
      </c>
      <c r="C25" s="39">
        <f>'DATA INPUT'!C24</f>
        <v>8479</v>
      </c>
      <c r="D25" s="39">
        <f>'DATA INPUT'!D24</f>
        <v>18457</v>
      </c>
      <c r="E25" s="39">
        <f t="shared" si="0"/>
        <v>156496903</v>
      </c>
      <c r="F25" s="40">
        <v>0.0149</v>
      </c>
      <c r="G25" s="39">
        <f t="shared" si="1"/>
        <v>2331803.8547</v>
      </c>
      <c r="H25" s="39">
        <f t="shared" si="2"/>
        <v>158828706.8547</v>
      </c>
      <c r="I25" s="41">
        <f>'DATA INPUT'!I24</f>
        <v>0.00105</v>
      </c>
      <c r="J25" s="20">
        <v>0.005</v>
      </c>
      <c r="K25" s="42">
        <f t="shared" si="3"/>
        <v>782484.515</v>
      </c>
      <c r="L25" s="42">
        <f t="shared" si="4"/>
        <v>158046222.3397</v>
      </c>
      <c r="M25" s="20">
        <f t="shared" si="5"/>
        <v>0.00990000000000002</v>
      </c>
      <c r="N25" s="20">
        <f>'SCALED UPDATE'!H25</f>
        <v>-0.0003390942900896952</v>
      </c>
      <c r="O25" s="42">
        <f t="shared" si="6"/>
        <v>-53067.20622402089</v>
      </c>
      <c r="P25" s="42">
        <f t="shared" si="7"/>
        <v>-53067.20622402089</v>
      </c>
      <c r="Q25" s="42">
        <f t="shared" si="8"/>
        <v>158775639.64847597</v>
      </c>
      <c r="R25" s="42">
        <f t="shared" si="9"/>
        <v>-53067.206224024296</v>
      </c>
      <c r="S25" s="20">
        <f t="shared" si="10"/>
        <v>-0.00033909429008971697</v>
      </c>
      <c r="T25" s="20">
        <f t="shared" si="11"/>
        <v>0.014560905709910282</v>
      </c>
      <c r="U25" s="14"/>
      <c r="V25" s="44"/>
      <c r="W25" s="44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</row>
    <row r="26" spans="1:254" ht="16.5" customHeight="1">
      <c r="A26" s="17">
        <f>'DATA INPUT'!A25</f>
        <v>210038</v>
      </c>
      <c r="B26" s="18" t="str">
        <f>'DATA INPUT'!B25</f>
        <v>Maryland General Hospital           </v>
      </c>
      <c r="C26" s="39">
        <f>'DATA INPUT'!C25</f>
        <v>10999</v>
      </c>
      <c r="D26" s="39">
        <f>'DATA INPUT'!D25</f>
        <v>12734</v>
      </c>
      <c r="E26" s="39">
        <f t="shared" si="0"/>
        <v>140061266</v>
      </c>
      <c r="F26" s="40">
        <v>0.0149</v>
      </c>
      <c r="G26" s="39">
        <f t="shared" si="1"/>
        <v>2086912.8634</v>
      </c>
      <c r="H26" s="39">
        <f t="shared" si="2"/>
        <v>142148178.8634</v>
      </c>
      <c r="I26" s="41">
        <f>'DATA INPUT'!I25</f>
        <v>-0.00055</v>
      </c>
      <c r="J26" s="20">
        <v>0.005</v>
      </c>
      <c r="K26" s="42">
        <f t="shared" si="3"/>
        <v>700306.33</v>
      </c>
      <c r="L26" s="42">
        <f t="shared" si="4"/>
        <v>141447872.5334</v>
      </c>
      <c r="M26" s="20">
        <f t="shared" si="5"/>
        <v>0.00990000000000002</v>
      </c>
      <c r="N26" s="20">
        <f>'SCALED UPDATE'!H26</f>
        <v>-0.00016407788230146571</v>
      </c>
      <c r="O26" s="42">
        <f t="shared" si="6"/>
        <v>-22980.95591774228</v>
      </c>
      <c r="P26" s="42">
        <f t="shared" si="7"/>
        <v>-22980.95591774228</v>
      </c>
      <c r="Q26" s="42">
        <f t="shared" si="8"/>
        <v>142125197.90748227</v>
      </c>
      <c r="R26" s="42">
        <f t="shared" si="9"/>
        <v>-22980.95591774583</v>
      </c>
      <c r="S26" s="20">
        <f t="shared" si="10"/>
        <v>-0.00016407788230149103</v>
      </c>
      <c r="T26" s="20">
        <f t="shared" si="11"/>
        <v>0.01473592211769851</v>
      </c>
      <c r="U26" s="14"/>
      <c r="V26" s="44"/>
      <c r="W26" s="44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</row>
    <row r="27" spans="1:254" ht="16.5" customHeight="1">
      <c r="A27" s="17">
        <f>'DATA INPUT'!A26</f>
        <v>210057</v>
      </c>
      <c r="B27" s="18" t="str">
        <f>'DATA INPUT'!B26</f>
        <v>Shady Grove Adventist Hospital      </v>
      </c>
      <c r="C27" s="39">
        <f>'DATA INPUT'!C26</f>
        <v>7719</v>
      </c>
      <c r="D27" s="39">
        <f>'DATA INPUT'!D26</f>
        <v>25362</v>
      </c>
      <c r="E27" s="39">
        <f t="shared" si="0"/>
        <v>195769278</v>
      </c>
      <c r="F27" s="40">
        <v>0.0149</v>
      </c>
      <c r="G27" s="39">
        <f t="shared" si="1"/>
        <v>2916962.2422</v>
      </c>
      <c r="H27" s="39">
        <f t="shared" si="2"/>
        <v>198686240.2422</v>
      </c>
      <c r="I27" s="41">
        <f>'DATA INPUT'!I26</f>
        <v>-0.00099</v>
      </c>
      <c r="J27" s="20">
        <v>0.005</v>
      </c>
      <c r="K27" s="42">
        <f t="shared" si="3"/>
        <v>978846.39</v>
      </c>
      <c r="L27" s="42">
        <f t="shared" si="4"/>
        <v>197707393.8522</v>
      </c>
      <c r="M27" s="20">
        <f t="shared" si="5"/>
        <v>0.00990000000000002</v>
      </c>
      <c r="N27" s="20">
        <f>'SCALED UPDATE'!H27</f>
        <v>-0.00011594837015970177</v>
      </c>
      <c r="O27" s="42">
        <f t="shared" si="6"/>
        <v>-22699.12871144156</v>
      </c>
      <c r="P27" s="42">
        <f t="shared" si="7"/>
        <v>-22699.12871144156</v>
      </c>
      <c r="Q27" s="42">
        <f t="shared" si="8"/>
        <v>198663541.11348855</v>
      </c>
      <c r="R27" s="42">
        <f t="shared" si="9"/>
        <v>-22699.12871143222</v>
      </c>
      <c r="S27" s="20">
        <f t="shared" si="10"/>
        <v>-0.00011594837015965405</v>
      </c>
      <c r="T27" s="20">
        <f t="shared" si="11"/>
        <v>0.014784051629840346</v>
      </c>
      <c r="U27" s="14"/>
      <c r="V27" s="44"/>
      <c r="W27" s="44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</row>
    <row r="28" spans="1:254" ht="16.5" customHeight="1">
      <c r="A28" s="17">
        <f>'DATA INPUT'!A27</f>
        <v>210009</v>
      </c>
      <c r="B28" s="18" t="str">
        <f>'DATA INPUT'!B27</f>
        <v>Johns Hopkins Hospital              </v>
      </c>
      <c r="C28" s="39">
        <f>'DATA INPUT'!C27</f>
        <v>19178</v>
      </c>
      <c r="D28" s="39">
        <f>'DATA INPUT'!D27</f>
        <v>43185</v>
      </c>
      <c r="E28" s="39">
        <f t="shared" si="0"/>
        <v>828201930</v>
      </c>
      <c r="F28" s="40">
        <v>0.0149</v>
      </c>
      <c r="G28" s="39">
        <f t="shared" si="1"/>
        <v>12340208.757</v>
      </c>
      <c r="H28" s="39">
        <f t="shared" si="2"/>
        <v>840542138.757</v>
      </c>
      <c r="I28" s="41">
        <f>'DATA INPUT'!I27</f>
        <v>-0.00184</v>
      </c>
      <c r="J28" s="20">
        <v>0.005</v>
      </c>
      <c r="K28" s="42">
        <f t="shared" si="3"/>
        <v>4141009.65</v>
      </c>
      <c r="L28" s="42">
        <f t="shared" si="4"/>
        <v>836401129.107</v>
      </c>
      <c r="M28" s="20">
        <f t="shared" si="5"/>
        <v>0.00990000000000002</v>
      </c>
      <c r="N28" s="20">
        <f>'SCALED UPDATE'!H28</f>
        <v>-2.2970903522204732E-05</v>
      </c>
      <c r="O28" s="42">
        <f t="shared" si="6"/>
        <v>-19024.546630933757</v>
      </c>
      <c r="P28" s="42">
        <f t="shared" si="7"/>
        <v>-19024.546630933757</v>
      </c>
      <c r="Q28" s="42">
        <f t="shared" si="8"/>
        <v>840523114.210369</v>
      </c>
      <c r="R28" s="42">
        <f t="shared" si="9"/>
        <v>-19024.546630978584</v>
      </c>
      <c r="S28" s="20">
        <f t="shared" si="10"/>
        <v>-2.2970903522258857E-05</v>
      </c>
      <c r="T28" s="20">
        <f t="shared" si="11"/>
        <v>0.01487702909647774</v>
      </c>
      <c r="U28" s="14"/>
      <c r="V28" s="44"/>
      <c r="W28" s="44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</row>
    <row r="29" spans="1:254" ht="16.5" customHeight="1">
      <c r="A29" s="17">
        <f>'DATA INPUT'!A28</f>
        <v>210018</v>
      </c>
      <c r="B29" s="18" t="str">
        <f>'DATA INPUT'!B28</f>
        <v>Montgomery General Hospital         </v>
      </c>
      <c r="C29" s="39">
        <f>'DATA INPUT'!C28</f>
        <v>8748</v>
      </c>
      <c r="D29" s="39">
        <f>'DATA INPUT'!D28</f>
        <v>11072</v>
      </c>
      <c r="E29" s="39">
        <f t="shared" si="0"/>
        <v>96857856</v>
      </c>
      <c r="F29" s="40">
        <v>0.0149</v>
      </c>
      <c r="G29" s="39">
        <f t="shared" si="1"/>
        <v>1443182.0544</v>
      </c>
      <c r="H29" s="39">
        <f t="shared" si="2"/>
        <v>98301038.0544</v>
      </c>
      <c r="I29" s="41">
        <f>'DATA INPUT'!I28</f>
        <v>-0.00187</v>
      </c>
      <c r="J29" s="20">
        <v>0.005</v>
      </c>
      <c r="K29" s="42">
        <f t="shared" si="3"/>
        <v>484289.28</v>
      </c>
      <c r="L29" s="42">
        <f t="shared" si="4"/>
        <v>97816748.7744</v>
      </c>
      <c r="M29" s="20">
        <f t="shared" si="5"/>
        <v>0.00990000000000002</v>
      </c>
      <c r="N29" s="20">
        <f>'SCALED UPDATE'!H29</f>
        <v>-1.9689345876175608E-05</v>
      </c>
      <c r="O29" s="42">
        <f t="shared" si="6"/>
        <v>-1907.067827608811</v>
      </c>
      <c r="P29" s="42">
        <f t="shared" si="7"/>
        <v>-1907.067827608811</v>
      </c>
      <c r="Q29" s="42">
        <f t="shared" si="8"/>
        <v>98299130.98657238</v>
      </c>
      <c r="R29" s="42">
        <f t="shared" si="9"/>
        <v>-1907.0678276121616</v>
      </c>
      <c r="S29" s="20">
        <f t="shared" si="10"/>
        <v>-1.96893458762102E-05</v>
      </c>
      <c r="T29" s="20">
        <f t="shared" si="11"/>
        <v>0.01488031065412379</v>
      </c>
      <c r="U29" s="14"/>
      <c r="V29" s="44"/>
      <c r="W29" s="44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</row>
    <row r="30" spans="1:254" ht="16.5" customHeight="1">
      <c r="A30" s="17">
        <f>'DATA INPUT'!A29</f>
        <v>210011</v>
      </c>
      <c r="B30" s="18" t="str">
        <f>'DATA INPUT'!B29</f>
        <v>St. Agnes Hospital                  </v>
      </c>
      <c r="C30" s="39">
        <f>'DATA INPUT'!C29</f>
        <v>10607</v>
      </c>
      <c r="D30" s="39">
        <f>'DATA INPUT'!D29</f>
        <v>21701</v>
      </c>
      <c r="E30" s="39">
        <f t="shared" si="0"/>
        <v>230182507</v>
      </c>
      <c r="F30" s="40">
        <v>0.0149</v>
      </c>
      <c r="G30" s="39">
        <f t="shared" si="1"/>
        <v>3429719.3543000002</v>
      </c>
      <c r="H30" s="39">
        <f t="shared" si="2"/>
        <v>233612226.3543</v>
      </c>
      <c r="I30" s="41">
        <f>'DATA INPUT'!I29</f>
        <v>-0.00207</v>
      </c>
      <c r="J30" s="20">
        <v>0.005</v>
      </c>
      <c r="K30" s="42">
        <f t="shared" si="3"/>
        <v>1150912.535</v>
      </c>
      <c r="L30" s="42">
        <f t="shared" si="4"/>
        <v>232461313.8193</v>
      </c>
      <c r="M30" s="20">
        <f t="shared" si="5"/>
        <v>0.00990000000000002</v>
      </c>
      <c r="N30" s="20">
        <f>'SCALED UPDATE'!H30</f>
        <v>2.1877050973536163E-06</v>
      </c>
      <c r="O30" s="42">
        <f t="shared" si="6"/>
        <v>503.57144388553445</v>
      </c>
      <c r="P30" s="42">
        <f aca="true" t="shared" si="12" ref="P30:P50">O30*(1-$P$53)</f>
        <v>726.1136867346636</v>
      </c>
      <c r="Q30" s="42">
        <f t="shared" si="8"/>
        <v>233612952.46798673</v>
      </c>
      <c r="R30" s="42">
        <f t="shared" si="9"/>
        <v>726.1136867403984</v>
      </c>
      <c r="S30" s="20">
        <f t="shared" si="10"/>
        <v>3.154512895892642E-06</v>
      </c>
      <c r="T30" s="20">
        <f t="shared" si="11"/>
        <v>0.014903154512895892</v>
      </c>
      <c r="U30" s="14"/>
      <c r="V30" s="44"/>
      <c r="W30" s="44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</row>
    <row r="31" spans="1:254" ht="16.5" customHeight="1">
      <c r="A31" s="17">
        <f>'DATA INPUT'!A30</f>
        <v>210023</v>
      </c>
      <c r="B31" s="18" t="str">
        <f>'DATA INPUT'!B30</f>
        <v>Anne Arundel Medical Center         </v>
      </c>
      <c r="C31" s="39">
        <f>'DATA INPUT'!C30</f>
        <v>8404</v>
      </c>
      <c r="D31" s="39">
        <f>'DATA INPUT'!D30</f>
        <v>28736</v>
      </c>
      <c r="E31" s="39">
        <f t="shared" si="0"/>
        <v>241497344</v>
      </c>
      <c r="F31" s="40">
        <v>0.0149</v>
      </c>
      <c r="G31" s="39">
        <f t="shared" si="1"/>
        <v>3598310.4256</v>
      </c>
      <c r="H31" s="39">
        <f t="shared" si="2"/>
        <v>245095654.4256</v>
      </c>
      <c r="I31" s="41">
        <f>'DATA INPUT'!I30</f>
        <v>-0.00288</v>
      </c>
      <c r="J31" s="20">
        <v>0.005</v>
      </c>
      <c r="K31" s="42">
        <f t="shared" si="3"/>
        <v>1207486.72</v>
      </c>
      <c r="L31" s="42">
        <f t="shared" si="4"/>
        <v>243888167.7056</v>
      </c>
      <c r="M31" s="20">
        <f t="shared" si="5"/>
        <v>0.00990000000000002</v>
      </c>
      <c r="N31" s="20">
        <f>'SCALED UPDATE'!H31</f>
        <v>9.078976154014515E-05</v>
      </c>
      <c r="O31" s="42">
        <f t="shared" si="6"/>
        <v>21925.486274338404</v>
      </c>
      <c r="P31" s="42">
        <f t="shared" si="12"/>
        <v>31614.969167570485</v>
      </c>
      <c r="Q31" s="42">
        <f t="shared" si="8"/>
        <v>245127269.39476755</v>
      </c>
      <c r="R31" s="42">
        <f t="shared" si="9"/>
        <v>31614.96916756034</v>
      </c>
      <c r="S31" s="20">
        <f t="shared" si="10"/>
        <v>0.00013091228517842556</v>
      </c>
      <c r="T31" s="20">
        <f t="shared" si="11"/>
        <v>0.015030912285178426</v>
      </c>
      <c r="U31" s="14"/>
      <c r="V31" s="44"/>
      <c r="W31" s="44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</row>
    <row r="32" spans="1:254" ht="16.5" customHeight="1">
      <c r="A32" s="17">
        <f>'DATA INPUT'!A31</f>
        <v>210008</v>
      </c>
      <c r="B32" s="18" t="str">
        <f>'DATA INPUT'!B31</f>
        <v>Mercy Medical Center                </v>
      </c>
      <c r="C32" s="39">
        <f>'DATA INPUT'!C31</f>
        <v>9549</v>
      </c>
      <c r="D32" s="39">
        <f>'DATA INPUT'!D31</f>
        <v>20215</v>
      </c>
      <c r="E32" s="39">
        <f t="shared" si="0"/>
        <v>193033035</v>
      </c>
      <c r="F32" s="40">
        <v>0.0149</v>
      </c>
      <c r="G32" s="39">
        <f t="shared" si="1"/>
        <v>2876192.2215</v>
      </c>
      <c r="H32" s="39">
        <f t="shared" si="2"/>
        <v>195909227.2215</v>
      </c>
      <c r="I32" s="41">
        <f>'DATA INPUT'!I31</f>
        <v>-0.0036</v>
      </c>
      <c r="J32" s="20">
        <v>0.005</v>
      </c>
      <c r="K32" s="42">
        <f t="shared" si="3"/>
        <v>965165.175</v>
      </c>
      <c r="L32" s="42">
        <f t="shared" si="4"/>
        <v>194944062.0465</v>
      </c>
      <c r="M32" s="20">
        <f t="shared" si="5"/>
        <v>0.00990000000000002</v>
      </c>
      <c r="N32" s="20">
        <f>'SCALED UPDATE'!H32</f>
        <v>0.00016954714504484845</v>
      </c>
      <c r="O32" s="42">
        <f t="shared" si="6"/>
        <v>32728.19998359231</v>
      </c>
      <c r="P32" s="42">
        <f t="shared" si="12"/>
        <v>47191.702863273145</v>
      </c>
      <c r="Q32" s="42">
        <f t="shared" si="8"/>
        <v>195956418.9243633</v>
      </c>
      <c r="R32" s="42">
        <f t="shared" si="9"/>
        <v>47191.702863276005</v>
      </c>
      <c r="S32" s="20">
        <f t="shared" si="10"/>
        <v>0.00024447474942968184</v>
      </c>
      <c r="T32" s="20">
        <f t="shared" si="11"/>
        <v>0.015144474749429681</v>
      </c>
      <c r="U32" s="14"/>
      <c r="V32" s="44"/>
      <c r="W32" s="44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</row>
    <row r="33" spans="1:254" ht="16.5" customHeight="1">
      <c r="A33" s="17">
        <f>'DATA INPUT'!A32</f>
        <v>210019</v>
      </c>
      <c r="B33" s="18" t="str">
        <f>'DATA INPUT'!B32</f>
        <v>Peninsula Regional Medical Center   </v>
      </c>
      <c r="C33" s="39">
        <f>'DATA INPUT'!C32</f>
        <v>11081</v>
      </c>
      <c r="D33" s="39">
        <f>'DATA INPUT'!D32</f>
        <v>23253</v>
      </c>
      <c r="E33" s="39">
        <f t="shared" si="0"/>
        <v>257666493</v>
      </c>
      <c r="F33" s="40">
        <v>0.0149</v>
      </c>
      <c r="G33" s="39">
        <f t="shared" si="1"/>
        <v>3839230.7457</v>
      </c>
      <c r="H33" s="39">
        <f t="shared" si="2"/>
        <v>261505723.7457</v>
      </c>
      <c r="I33" s="41">
        <f>'DATA INPUT'!I32</f>
        <v>-0.00474</v>
      </c>
      <c r="J33" s="20">
        <v>0.005</v>
      </c>
      <c r="K33" s="42">
        <f t="shared" si="3"/>
        <v>1288332.465</v>
      </c>
      <c r="L33" s="42">
        <f t="shared" si="4"/>
        <v>260217391.2807</v>
      </c>
      <c r="M33" s="20">
        <f t="shared" si="5"/>
        <v>0.00990000000000002</v>
      </c>
      <c r="N33" s="20">
        <f>'SCALED UPDATE'!H33</f>
        <v>0.0002942463355939621</v>
      </c>
      <c r="O33" s="42">
        <f t="shared" si="6"/>
        <v>75817.4213705973</v>
      </c>
      <c r="P33" s="42">
        <f t="shared" si="12"/>
        <v>109323.25098766644</v>
      </c>
      <c r="Q33" s="42">
        <f t="shared" si="8"/>
        <v>261615046.99668768</v>
      </c>
      <c r="R33" s="42">
        <f t="shared" si="9"/>
        <v>109323.25098767877</v>
      </c>
      <c r="S33" s="20">
        <f t="shared" si="10"/>
        <v>0.00042428198449411415</v>
      </c>
      <c r="T33" s="20">
        <f t="shared" si="11"/>
        <v>0.015324281984494113</v>
      </c>
      <c r="U33" s="14"/>
      <c r="V33" s="44"/>
      <c r="W33" s="44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</row>
    <row r="34" spans="1:254" ht="16.5" customHeight="1">
      <c r="A34" s="17">
        <f>'DATA INPUT'!A33</f>
        <v>210034</v>
      </c>
      <c r="B34" s="18" t="str">
        <f>'DATA INPUT'!B33</f>
        <v>Harbor Hospital Center              </v>
      </c>
      <c r="C34" s="39">
        <f>'DATA INPUT'!C33</f>
        <v>9550</v>
      </c>
      <c r="D34" s="39">
        <f>'DATA INPUT'!D33</f>
        <v>15429</v>
      </c>
      <c r="E34" s="39">
        <f t="shared" si="0"/>
        <v>147346950</v>
      </c>
      <c r="F34" s="40">
        <v>0.0149</v>
      </c>
      <c r="G34" s="39">
        <f t="shared" si="1"/>
        <v>2195469.555</v>
      </c>
      <c r="H34" s="39">
        <f t="shared" si="2"/>
        <v>149542419.555</v>
      </c>
      <c r="I34" s="41">
        <f>'DATA INPUT'!I33</f>
        <v>-0.0062</v>
      </c>
      <c r="J34" s="20">
        <v>0.005</v>
      </c>
      <c r="K34" s="42">
        <f t="shared" si="3"/>
        <v>736734.75</v>
      </c>
      <c r="L34" s="42">
        <f t="shared" si="4"/>
        <v>148805684.805</v>
      </c>
      <c r="M34" s="20">
        <f t="shared" si="5"/>
        <v>0.00990000000000002</v>
      </c>
      <c r="N34" s="20">
        <f>'SCALED UPDATE'!H34</f>
        <v>0.0004539488077007223</v>
      </c>
      <c r="O34" s="42">
        <f t="shared" si="6"/>
        <v>66887.97227083794</v>
      </c>
      <c r="P34" s="42">
        <f t="shared" si="12"/>
        <v>96447.62969288627</v>
      </c>
      <c r="Q34" s="42">
        <f t="shared" si="8"/>
        <v>149638867.1846929</v>
      </c>
      <c r="R34" s="42">
        <f t="shared" si="9"/>
        <v>96447.6296928823</v>
      </c>
      <c r="S34" s="20">
        <f t="shared" si="10"/>
        <v>0.0006545614258923059</v>
      </c>
      <c r="T34" s="20">
        <f t="shared" si="11"/>
        <v>0.015554561425892306</v>
      </c>
      <c r="U34" s="14"/>
      <c r="V34" s="44"/>
      <c r="W34" s="44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</row>
    <row r="35" spans="1:254" ht="16.5" customHeight="1">
      <c r="A35" s="17">
        <f>'DATA INPUT'!A34</f>
        <v>210022</v>
      </c>
      <c r="B35" s="18" t="str">
        <f>'DATA INPUT'!B34</f>
        <v>Suburban Hospital                   </v>
      </c>
      <c r="C35" s="39">
        <f>'DATA INPUT'!C34</f>
        <v>11273</v>
      </c>
      <c r="D35" s="39">
        <f>'DATA INPUT'!D34</f>
        <v>14741</v>
      </c>
      <c r="E35" s="39">
        <f t="shared" si="0"/>
        <v>166175293</v>
      </c>
      <c r="F35" s="40">
        <v>0.0149</v>
      </c>
      <c r="G35" s="39">
        <f t="shared" si="1"/>
        <v>2476011.8657</v>
      </c>
      <c r="H35" s="39">
        <f t="shared" si="2"/>
        <v>168651304.8657</v>
      </c>
      <c r="I35" s="41">
        <f>'DATA INPUT'!I34</f>
        <v>-0.00672</v>
      </c>
      <c r="J35" s="20">
        <v>0.005</v>
      </c>
      <c r="K35" s="42">
        <f t="shared" si="3"/>
        <v>830876.465</v>
      </c>
      <c r="L35" s="42">
        <f t="shared" si="4"/>
        <v>167820428.4007</v>
      </c>
      <c r="M35" s="20">
        <f t="shared" si="5"/>
        <v>0.00990000000000002</v>
      </c>
      <c r="N35" s="20">
        <f>'SCALED UPDATE'!H35</f>
        <v>0.0005108291402318972</v>
      </c>
      <c r="O35" s="42">
        <f t="shared" si="6"/>
        <v>84887.1820509736</v>
      </c>
      <c r="P35" s="42">
        <f t="shared" si="12"/>
        <v>122401.19145747216</v>
      </c>
      <c r="Q35" s="42">
        <f t="shared" si="8"/>
        <v>168773706.0571575</v>
      </c>
      <c r="R35" s="42">
        <f t="shared" si="9"/>
        <v>122401.19145748019</v>
      </c>
      <c r="S35" s="20">
        <f t="shared" si="10"/>
        <v>0.0007365787611849145</v>
      </c>
      <c r="T35" s="20">
        <f t="shared" si="11"/>
        <v>0.015636578761184915</v>
      </c>
      <c r="U35" s="14"/>
      <c r="V35" s="44"/>
      <c r="W35" s="44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</row>
    <row r="36" spans="1:254" ht="16.5" customHeight="1">
      <c r="A36" s="17">
        <f>'DATA INPUT'!A35</f>
        <v>210039</v>
      </c>
      <c r="B36" s="18" t="str">
        <f>'DATA INPUT'!B35</f>
        <v>Calvert Memorial Hospital           </v>
      </c>
      <c r="C36" s="39">
        <f>'DATA INPUT'!C35</f>
        <v>6699</v>
      </c>
      <c r="D36" s="39">
        <f>'DATA INPUT'!D35</f>
        <v>8993</v>
      </c>
      <c r="E36" s="39">
        <f t="shared" si="0"/>
        <v>60244107</v>
      </c>
      <c r="F36" s="40">
        <v>0.0149</v>
      </c>
      <c r="G36" s="39">
        <f t="shared" si="1"/>
        <v>897637.1943</v>
      </c>
      <c r="H36" s="39">
        <f t="shared" si="2"/>
        <v>61141744.1943</v>
      </c>
      <c r="I36" s="41">
        <f>'DATA INPUT'!I35</f>
        <v>-0.00808</v>
      </c>
      <c r="J36" s="20">
        <v>0.005</v>
      </c>
      <c r="K36" s="42">
        <f t="shared" si="3"/>
        <v>301220.53500000003</v>
      </c>
      <c r="L36" s="42">
        <f t="shared" si="4"/>
        <v>60840523.65930001</v>
      </c>
      <c r="M36" s="20">
        <f t="shared" si="5"/>
        <v>0.00990000000000002</v>
      </c>
      <c r="N36" s="20">
        <f>'SCALED UPDATE'!H36</f>
        <v>0.0006595930868518937</v>
      </c>
      <c r="O36" s="42">
        <f t="shared" si="6"/>
        <v>39736.59650076578</v>
      </c>
      <c r="P36" s="42">
        <f t="shared" si="12"/>
        <v>57297.30494808864</v>
      </c>
      <c r="Q36" s="42">
        <f t="shared" si="8"/>
        <v>61199041.499248095</v>
      </c>
      <c r="R36" s="42">
        <f t="shared" si="9"/>
        <v>57297.30494809151</v>
      </c>
      <c r="S36" s="20">
        <f t="shared" si="10"/>
        <v>0.0009510856381038481</v>
      </c>
      <c r="T36" s="20">
        <f t="shared" si="11"/>
        <v>0.01585108563810385</v>
      </c>
      <c r="U36" s="14"/>
      <c r="V36" s="44"/>
      <c r="W36" s="4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</row>
    <row r="37" spans="1:254" ht="16.5" customHeight="1">
      <c r="A37" s="17">
        <f>'DATA INPUT'!A36</f>
        <v>210048</v>
      </c>
      <c r="B37" s="18" t="str">
        <f>'DATA INPUT'!B36</f>
        <v>Howard County General Hospital      </v>
      </c>
      <c r="C37" s="39">
        <f>'DATA INPUT'!C36</f>
        <v>8107</v>
      </c>
      <c r="D37" s="39">
        <f>'DATA INPUT'!D36</f>
        <v>16818</v>
      </c>
      <c r="E37" s="39">
        <f t="shared" si="0"/>
        <v>136343526</v>
      </c>
      <c r="F37" s="40">
        <v>0.0149</v>
      </c>
      <c r="G37" s="39">
        <f t="shared" si="1"/>
        <v>2031518.5374</v>
      </c>
      <c r="H37" s="39">
        <f t="shared" si="2"/>
        <v>138375044.5374</v>
      </c>
      <c r="I37" s="41">
        <f>'DATA INPUT'!I36</f>
        <v>-0.0131</v>
      </c>
      <c r="J37" s="20">
        <v>0.005</v>
      </c>
      <c r="K37" s="42">
        <f t="shared" si="3"/>
        <v>681717.63</v>
      </c>
      <c r="L37" s="42">
        <f t="shared" si="4"/>
        <v>137693326.9074</v>
      </c>
      <c r="M37" s="20">
        <f t="shared" si="5"/>
        <v>0.00990000000000002</v>
      </c>
      <c r="N37" s="20">
        <f>'SCALED UPDATE'!H37</f>
        <v>0.001208707066287465</v>
      </c>
      <c r="O37" s="42">
        <f t="shared" si="6"/>
        <v>164799.3833187487</v>
      </c>
      <c r="P37" s="42">
        <f t="shared" si="12"/>
        <v>237628.81959679976</v>
      </c>
      <c r="Q37" s="42">
        <f t="shared" si="8"/>
        <v>138612673.3569968</v>
      </c>
      <c r="R37" s="42">
        <f t="shared" si="9"/>
        <v>237628.81959679723</v>
      </c>
      <c r="S37" s="20">
        <f t="shared" si="10"/>
        <v>0.0017428683749663128</v>
      </c>
      <c r="T37" s="20">
        <f t="shared" si="11"/>
        <v>0.016642868374966313</v>
      </c>
      <c r="U37" s="14"/>
      <c r="V37" s="44"/>
      <c r="W37" s="4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</row>
    <row r="38" spans="1:254" ht="16.5" customHeight="1">
      <c r="A38" s="17">
        <f>'DATA INPUT'!A37</f>
        <v>210061</v>
      </c>
      <c r="B38" s="18" t="str">
        <f>'DATA INPUT'!B37</f>
        <v>Atlantic General Hospital           </v>
      </c>
      <c r="C38" s="39">
        <f>'DATA INPUT'!C37</f>
        <v>10022</v>
      </c>
      <c r="D38" s="39">
        <f>'DATA INPUT'!D37</f>
        <v>3716</v>
      </c>
      <c r="E38" s="39">
        <f t="shared" si="0"/>
        <v>37241752</v>
      </c>
      <c r="F38" s="40">
        <v>0.0149</v>
      </c>
      <c r="G38" s="39">
        <f t="shared" si="1"/>
        <v>554902.1048</v>
      </c>
      <c r="H38" s="39">
        <f t="shared" si="2"/>
        <v>37796654.1048</v>
      </c>
      <c r="I38" s="41">
        <f>'DATA INPUT'!I37</f>
        <v>-0.01502</v>
      </c>
      <c r="J38" s="20">
        <v>0.005</v>
      </c>
      <c r="K38" s="42">
        <f t="shared" si="3"/>
        <v>186208.76</v>
      </c>
      <c r="L38" s="42">
        <f t="shared" si="4"/>
        <v>37610445.3448</v>
      </c>
      <c r="M38" s="20">
        <f t="shared" si="5"/>
        <v>0.00990000000000002</v>
      </c>
      <c r="N38" s="20">
        <f>'SCALED UPDATE'!H38</f>
        <v>0.001418726755633341</v>
      </c>
      <c r="O38" s="42">
        <f t="shared" si="6"/>
        <v>52835.869989061495</v>
      </c>
      <c r="P38" s="42">
        <f t="shared" si="12"/>
        <v>76185.51213621125</v>
      </c>
      <c r="Q38" s="42">
        <f t="shared" si="8"/>
        <v>37872839.616936214</v>
      </c>
      <c r="R38" s="42">
        <f t="shared" si="9"/>
        <v>76185.51213621348</v>
      </c>
      <c r="S38" s="20">
        <f t="shared" si="10"/>
        <v>0.002045701612969591</v>
      </c>
      <c r="T38" s="20">
        <f t="shared" si="11"/>
        <v>0.016945701612969592</v>
      </c>
      <c r="U38" s="14"/>
      <c r="V38" s="44"/>
      <c r="W38" s="44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</row>
    <row r="39" spans="1:254" ht="16.5" customHeight="1">
      <c r="A39" s="17">
        <f>'DATA INPUT'!A38</f>
        <v>210016</v>
      </c>
      <c r="B39" s="18" t="str">
        <f>'DATA INPUT'!B38</f>
        <v>Washington Adventist Hospital       </v>
      </c>
      <c r="C39" s="39">
        <f>'DATA INPUT'!C38</f>
        <v>10386</v>
      </c>
      <c r="D39" s="39">
        <f>'DATA INPUT'!D38</f>
        <v>20164</v>
      </c>
      <c r="E39" s="39">
        <f t="shared" si="0"/>
        <v>209423304</v>
      </c>
      <c r="F39" s="40">
        <v>0.0149</v>
      </c>
      <c r="G39" s="39">
        <f t="shared" si="1"/>
        <v>3120407.2296</v>
      </c>
      <c r="H39" s="39">
        <f t="shared" si="2"/>
        <v>212543711.2296</v>
      </c>
      <c r="I39" s="41">
        <f>'DATA INPUT'!I38</f>
        <v>-0.01585</v>
      </c>
      <c r="J39" s="20">
        <v>0.005</v>
      </c>
      <c r="K39" s="42">
        <f t="shared" si="3"/>
        <v>1047116.52</v>
      </c>
      <c r="L39" s="42">
        <f t="shared" si="4"/>
        <v>211496594.7096</v>
      </c>
      <c r="M39" s="20">
        <f t="shared" si="5"/>
        <v>0.00990000000000002</v>
      </c>
      <c r="N39" s="20">
        <f>'SCALED UPDATE'!H39</f>
        <v>0.0015095165171734861</v>
      </c>
      <c r="O39" s="42">
        <f t="shared" si="6"/>
        <v>316127.93646904425</v>
      </c>
      <c r="P39" s="42">
        <f t="shared" si="12"/>
        <v>455833.6740824733</v>
      </c>
      <c r="Q39" s="42">
        <f t="shared" si="8"/>
        <v>212999544.9036825</v>
      </c>
      <c r="R39" s="42">
        <f t="shared" si="9"/>
        <v>455833.6740824878</v>
      </c>
      <c r="S39" s="20">
        <f t="shared" si="10"/>
        <v>0.0021766138981480676</v>
      </c>
      <c r="T39" s="20">
        <f t="shared" si="11"/>
        <v>0.017076613898148067</v>
      </c>
      <c r="U39" s="14"/>
      <c r="V39" s="44"/>
      <c r="W39" s="44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</row>
    <row r="40" spans="1:254" ht="16.5" customHeight="1">
      <c r="A40" s="17">
        <f>'DATA INPUT'!A39</f>
        <v>210017</v>
      </c>
      <c r="B40" s="18" t="str">
        <f>'DATA INPUT'!B39</f>
        <v>Garrett County Memorial Hospital    </v>
      </c>
      <c r="C40" s="39">
        <f>'DATA INPUT'!C39</f>
        <v>6539</v>
      </c>
      <c r="D40" s="39">
        <f>'DATA INPUT'!D39</f>
        <v>3051</v>
      </c>
      <c r="E40" s="39">
        <f t="shared" si="0"/>
        <v>19950489</v>
      </c>
      <c r="F40" s="40">
        <v>0.0149</v>
      </c>
      <c r="G40" s="39">
        <f t="shared" si="1"/>
        <v>297262.2861</v>
      </c>
      <c r="H40" s="39">
        <f t="shared" si="2"/>
        <v>20247751.2861</v>
      </c>
      <c r="I40" s="41">
        <f>'DATA INPUT'!I39</f>
        <v>-0.01601</v>
      </c>
      <c r="J40" s="20">
        <v>0.005</v>
      </c>
      <c r="K40" s="42">
        <f t="shared" si="3"/>
        <v>99752.445</v>
      </c>
      <c r="L40" s="42">
        <f t="shared" si="4"/>
        <v>20147998.8411</v>
      </c>
      <c r="M40" s="20">
        <f t="shared" si="5"/>
        <v>0.00990000000000002</v>
      </c>
      <c r="N40" s="20">
        <f>'SCALED UPDATE'!H40</f>
        <v>0.0015270181579523081</v>
      </c>
      <c r="O40" s="42">
        <f t="shared" si="6"/>
        <v>30464.758963027787</v>
      </c>
      <c r="P40" s="42">
        <f t="shared" si="12"/>
        <v>43927.9842308835</v>
      </c>
      <c r="Q40" s="42">
        <f t="shared" si="8"/>
        <v>20291679.270330884</v>
      </c>
      <c r="R40" s="42">
        <f t="shared" si="9"/>
        <v>43927.98423088342</v>
      </c>
      <c r="S40" s="20">
        <f t="shared" si="10"/>
        <v>0.002201850001314926</v>
      </c>
      <c r="T40" s="20">
        <f t="shared" si="11"/>
        <v>0.017101850001314926</v>
      </c>
      <c r="U40" s="14"/>
      <c r="V40" s="44"/>
      <c r="W40" s="44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</row>
    <row r="41" spans="1:254" ht="16.5" customHeight="1">
      <c r="A41" s="17">
        <f>'DATA INPUT'!A40</f>
        <v>210012</v>
      </c>
      <c r="B41" s="18" t="str">
        <f>'DATA INPUT'!B40</f>
        <v>Sinai Hospital                      </v>
      </c>
      <c r="C41" s="39">
        <f>'DATA INPUT'!C40</f>
        <v>13312</v>
      </c>
      <c r="D41" s="39">
        <f>'DATA INPUT'!D40</f>
        <v>26793</v>
      </c>
      <c r="E41" s="39">
        <f t="shared" si="0"/>
        <v>356668416</v>
      </c>
      <c r="F41" s="40">
        <v>0.0149</v>
      </c>
      <c r="G41" s="39">
        <f t="shared" si="1"/>
        <v>5314359.3984</v>
      </c>
      <c r="H41" s="39">
        <f t="shared" si="2"/>
        <v>361982775.3984</v>
      </c>
      <c r="I41" s="41">
        <f>'DATA INPUT'!I40</f>
        <v>-0.01697</v>
      </c>
      <c r="J41" s="20">
        <v>0.005</v>
      </c>
      <c r="K41" s="42">
        <f t="shared" si="3"/>
        <v>1783342.08</v>
      </c>
      <c r="L41" s="42">
        <f t="shared" si="4"/>
        <v>360199433.3184</v>
      </c>
      <c r="M41" s="20">
        <f t="shared" si="5"/>
        <v>0.00990000000000002</v>
      </c>
      <c r="N41" s="20">
        <f>'SCALED UPDATE'!H41</f>
        <v>0.0016320280026252466</v>
      </c>
      <c r="O41" s="42">
        <f t="shared" si="6"/>
        <v>582092.8425639905</v>
      </c>
      <c r="P41" s="42">
        <f t="shared" si="12"/>
        <v>839335.8778939702</v>
      </c>
      <c r="Q41" s="42">
        <f t="shared" si="8"/>
        <v>362822111.276294</v>
      </c>
      <c r="R41" s="42">
        <f t="shared" si="9"/>
        <v>839335.8778939843</v>
      </c>
      <c r="S41" s="20">
        <f t="shared" si="10"/>
        <v>0.0023532666203165695</v>
      </c>
      <c r="T41" s="20">
        <f t="shared" si="11"/>
        <v>0.01725326662031657</v>
      </c>
      <c r="U41" s="14"/>
      <c r="V41" s="44"/>
      <c r="W41" s="44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</row>
    <row r="42" spans="1:254" ht="16.5" customHeight="1">
      <c r="A42" s="17">
        <f>'DATA INPUT'!A41</f>
        <v>210010</v>
      </c>
      <c r="B42" s="18" t="str">
        <f>'DATA INPUT'!B41</f>
        <v>Dorchester General Hospital         </v>
      </c>
      <c r="C42" s="39">
        <f>'DATA INPUT'!C41</f>
        <v>7862</v>
      </c>
      <c r="D42" s="39">
        <f>'DATA INPUT'!D41</f>
        <v>3532</v>
      </c>
      <c r="E42" s="39">
        <f t="shared" si="0"/>
        <v>27768584</v>
      </c>
      <c r="F42" s="40">
        <v>0.0149</v>
      </c>
      <c r="G42" s="39">
        <f t="shared" si="1"/>
        <v>413751.9016</v>
      </c>
      <c r="H42" s="39">
        <f t="shared" si="2"/>
        <v>28182335.9016</v>
      </c>
      <c r="I42" s="41">
        <f>'DATA INPUT'!I41</f>
        <v>-0.01885</v>
      </c>
      <c r="J42" s="20">
        <v>0.005</v>
      </c>
      <c r="K42" s="42">
        <f t="shared" si="3"/>
        <v>138842.92</v>
      </c>
      <c r="L42" s="42">
        <f t="shared" si="4"/>
        <v>28043492.981599998</v>
      </c>
      <c r="M42" s="20">
        <f t="shared" si="5"/>
        <v>0.00990000000000002</v>
      </c>
      <c r="N42" s="20">
        <f>'SCALED UPDATE'!H42</f>
        <v>0.0018376722817764167</v>
      </c>
      <c r="O42" s="42">
        <f t="shared" si="6"/>
        <v>51029.5571209801</v>
      </c>
      <c r="P42" s="42">
        <f t="shared" si="12"/>
        <v>73580.9393154836</v>
      </c>
      <c r="Q42" s="42">
        <f t="shared" si="8"/>
        <v>28255916.840915482</v>
      </c>
      <c r="R42" s="42">
        <f t="shared" si="9"/>
        <v>73580.93931548297</v>
      </c>
      <c r="S42" s="20">
        <f t="shared" si="10"/>
        <v>0.002649790832527974</v>
      </c>
      <c r="T42" s="20">
        <f t="shared" si="11"/>
        <v>0.017549790832527973</v>
      </c>
      <c r="U42" s="14"/>
      <c r="V42" s="44"/>
      <c r="W42" s="44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</row>
    <row r="43" spans="1:254" ht="16.5" customHeight="1">
      <c r="A43" s="17">
        <f>'DATA INPUT'!A42</f>
        <v>210044</v>
      </c>
      <c r="B43" s="18" t="str">
        <f>'DATA INPUT'!B42</f>
        <v>GBMC                                </v>
      </c>
      <c r="C43" s="39">
        <f>'DATA INPUT'!C42</f>
        <v>8856</v>
      </c>
      <c r="D43" s="39">
        <f>'DATA INPUT'!D42</f>
        <v>26147</v>
      </c>
      <c r="E43" s="39">
        <f t="shared" si="0"/>
        <v>231557832</v>
      </c>
      <c r="F43" s="40">
        <v>0.0149</v>
      </c>
      <c r="G43" s="39">
        <f t="shared" si="1"/>
        <v>3450211.6968</v>
      </c>
      <c r="H43" s="39">
        <f t="shared" si="2"/>
        <v>235008043.6968</v>
      </c>
      <c r="I43" s="41">
        <f>'DATA INPUT'!I42</f>
        <v>-0.01913</v>
      </c>
      <c r="J43" s="20">
        <v>0.005</v>
      </c>
      <c r="K43" s="42">
        <f t="shared" si="3"/>
        <v>1157789.16</v>
      </c>
      <c r="L43" s="42">
        <f t="shared" si="4"/>
        <v>233850254.5368</v>
      </c>
      <c r="M43" s="20">
        <f t="shared" si="5"/>
        <v>0.00990000000000002</v>
      </c>
      <c r="N43" s="20">
        <f>'SCALED UPDATE'!H43</f>
        <v>0.0018683001531393574</v>
      </c>
      <c r="O43" s="42">
        <f t="shared" si="6"/>
        <v>432619.5329862175</v>
      </c>
      <c r="P43" s="42">
        <f t="shared" si="12"/>
        <v>623806.150774219</v>
      </c>
      <c r="Q43" s="42">
        <f t="shared" si="8"/>
        <v>235631849.8475742</v>
      </c>
      <c r="R43" s="42">
        <f t="shared" si="9"/>
        <v>623806.1507742107</v>
      </c>
      <c r="S43" s="20">
        <f t="shared" si="10"/>
        <v>0.002693954013070094</v>
      </c>
      <c r="T43" s="20">
        <f t="shared" si="11"/>
        <v>0.017593954013070096</v>
      </c>
      <c r="U43" s="14"/>
      <c r="V43" s="44"/>
      <c r="W43" s="44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</row>
    <row r="44" spans="1:254" ht="16.5" customHeight="1">
      <c r="A44" s="17">
        <f>'DATA INPUT'!A43</f>
        <v>210024</v>
      </c>
      <c r="B44" s="18" t="str">
        <f>'DATA INPUT'!B43</f>
        <v>Union Memorial Hospital             </v>
      </c>
      <c r="C44" s="39">
        <f>'DATA INPUT'!C43</f>
        <v>14877</v>
      </c>
      <c r="D44" s="39">
        <f>'DATA INPUT'!D43</f>
        <v>20694</v>
      </c>
      <c r="E44" s="39">
        <f t="shared" si="0"/>
        <v>307864638</v>
      </c>
      <c r="F44" s="40">
        <v>0.0149</v>
      </c>
      <c r="G44" s="39">
        <f t="shared" si="1"/>
        <v>4587183.1062</v>
      </c>
      <c r="H44" s="39">
        <f t="shared" si="2"/>
        <v>312451821.1062</v>
      </c>
      <c r="I44" s="41">
        <f>'DATA INPUT'!I43</f>
        <v>-0.02192</v>
      </c>
      <c r="J44" s="20">
        <v>0.005</v>
      </c>
      <c r="K44" s="42">
        <f t="shared" si="3"/>
        <v>1539323.19</v>
      </c>
      <c r="L44" s="42">
        <f t="shared" si="4"/>
        <v>310912497.9162</v>
      </c>
      <c r="M44" s="20">
        <f t="shared" si="5"/>
        <v>0.00990000000000002</v>
      </c>
      <c r="N44" s="20">
        <f>'SCALED UPDATE'!H44</f>
        <v>0.0021734850142200836</v>
      </c>
      <c r="O44" s="42">
        <f t="shared" si="6"/>
        <v>669139.1771012908</v>
      </c>
      <c r="P44" s="42">
        <f t="shared" si="12"/>
        <v>964850.4114424315</v>
      </c>
      <c r="Q44" s="42">
        <f t="shared" si="8"/>
        <v>313416671.51764244</v>
      </c>
      <c r="R44" s="42">
        <f t="shared" si="9"/>
        <v>964850.4114424586</v>
      </c>
      <c r="S44" s="20">
        <f t="shared" si="10"/>
        <v>0.0031340085620436167</v>
      </c>
      <c r="T44" s="20">
        <f t="shared" si="11"/>
        <v>0.018034008562043617</v>
      </c>
      <c r="U44" s="14"/>
      <c r="V44" s="44"/>
      <c r="W44" s="44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ht="16.5" customHeight="1">
      <c r="A45" s="17">
        <f>'DATA INPUT'!A44</f>
        <v>210045</v>
      </c>
      <c r="B45" s="18" t="str">
        <f>'DATA INPUT'!B44</f>
        <v>McCready Memorial Hospital          </v>
      </c>
      <c r="C45" s="39">
        <f>'DATA INPUT'!C44</f>
        <v>8541</v>
      </c>
      <c r="D45" s="39">
        <f>'DATA INPUT'!D44</f>
        <v>740</v>
      </c>
      <c r="E45" s="39">
        <f t="shared" si="0"/>
        <v>6320340</v>
      </c>
      <c r="F45" s="40">
        <v>0.0149</v>
      </c>
      <c r="G45" s="39">
        <f t="shared" si="1"/>
        <v>94173.066</v>
      </c>
      <c r="H45" s="39">
        <f t="shared" si="2"/>
        <v>6414513.066</v>
      </c>
      <c r="I45" s="41">
        <f>'DATA INPUT'!I44</f>
        <v>-0.02216</v>
      </c>
      <c r="J45" s="20">
        <v>0.005</v>
      </c>
      <c r="K45" s="42">
        <f t="shared" si="3"/>
        <v>31601.7</v>
      </c>
      <c r="L45" s="42">
        <f t="shared" si="4"/>
        <v>6382911.365999999</v>
      </c>
      <c r="M45" s="20">
        <f t="shared" si="5"/>
        <v>0.00990000000000002</v>
      </c>
      <c r="N45" s="20">
        <f>'SCALED UPDATE'!H45</f>
        <v>0.0021997374753883183</v>
      </c>
      <c r="O45" s="42">
        <f t="shared" si="6"/>
        <v>13903.088755195804</v>
      </c>
      <c r="P45" s="42">
        <f t="shared" si="12"/>
        <v>20047.250803461346</v>
      </c>
      <c r="Q45" s="42">
        <f t="shared" si="8"/>
        <v>6434560.316803461</v>
      </c>
      <c r="R45" s="42">
        <f t="shared" si="9"/>
        <v>20047.2508034613</v>
      </c>
      <c r="S45" s="20">
        <f t="shared" si="10"/>
        <v>0.003171862716793922</v>
      </c>
      <c r="T45" s="20">
        <f t="shared" si="11"/>
        <v>0.018071862716793924</v>
      </c>
      <c r="U45" s="14"/>
      <c r="V45" s="44"/>
      <c r="W45" s="44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ht="16.5" customHeight="1">
      <c r="A46" s="17">
        <f>'DATA INPUT'!A45</f>
        <v>210060</v>
      </c>
      <c r="B46" s="18" t="str">
        <f>'DATA INPUT'!B45</f>
        <v>Fort Washington</v>
      </c>
      <c r="C46" s="39">
        <f>'DATA INPUT'!C45</f>
        <v>7903</v>
      </c>
      <c r="D46" s="39">
        <f>'DATA INPUT'!D45</f>
        <v>2946</v>
      </c>
      <c r="E46" s="39">
        <f t="shared" si="0"/>
        <v>23282238</v>
      </c>
      <c r="F46" s="40">
        <v>0.0149</v>
      </c>
      <c r="G46" s="39">
        <f t="shared" si="1"/>
        <v>346905.3462</v>
      </c>
      <c r="H46" s="39">
        <f t="shared" si="2"/>
        <v>23629143.3462</v>
      </c>
      <c r="I46" s="41">
        <f>'DATA INPUT'!I45</f>
        <v>-0.03575</v>
      </c>
      <c r="J46" s="20">
        <v>0.005</v>
      </c>
      <c r="K46" s="42">
        <f t="shared" si="3"/>
        <v>116411.19</v>
      </c>
      <c r="L46" s="42">
        <f t="shared" si="4"/>
        <v>23512732.1562</v>
      </c>
      <c r="M46" s="20">
        <f t="shared" si="5"/>
        <v>0.00990000000000002</v>
      </c>
      <c r="N46" s="20">
        <f>'SCALED UPDATE'!H46</f>
        <v>0.0036862830890395976</v>
      </c>
      <c r="O46" s="42">
        <f t="shared" si="6"/>
        <v>85824.9202143951</v>
      </c>
      <c r="P46" s="42">
        <f t="shared" si="12"/>
        <v>123753.34222634808</v>
      </c>
      <c r="Q46" s="42">
        <f t="shared" si="8"/>
        <v>23752896.68842635</v>
      </c>
      <c r="R46" s="42">
        <f t="shared" si="9"/>
        <v>123753.34222634882</v>
      </c>
      <c r="S46" s="20">
        <f t="shared" si="10"/>
        <v>0.005315354229535357</v>
      </c>
      <c r="T46" s="20">
        <f t="shared" si="11"/>
        <v>0.020215354229535357</v>
      </c>
      <c r="U46" s="14"/>
      <c r="V46" s="44"/>
      <c r="W46" s="44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ht="16.5" customHeight="1">
      <c r="A47" s="17">
        <f>'DATA INPUT'!A46</f>
        <v>210003</v>
      </c>
      <c r="B47" s="18" t="str">
        <f>'DATA INPUT'!B46</f>
        <v>Prince Georges Hospital Center      </v>
      </c>
      <c r="C47" s="39">
        <f>'DATA INPUT'!C46</f>
        <v>10714</v>
      </c>
      <c r="D47" s="39">
        <f>'DATA INPUT'!D46</f>
        <v>16209</v>
      </c>
      <c r="E47" s="39">
        <f t="shared" si="0"/>
        <v>173663226</v>
      </c>
      <c r="F47" s="40">
        <v>0.0149</v>
      </c>
      <c r="G47" s="39">
        <f t="shared" si="1"/>
        <v>2587582.0674</v>
      </c>
      <c r="H47" s="39">
        <f t="shared" si="2"/>
        <v>176250808.0674</v>
      </c>
      <c r="I47" s="41">
        <f>'DATA INPUT'!I46</f>
        <v>-0.04181</v>
      </c>
      <c r="J47" s="20">
        <v>0.005</v>
      </c>
      <c r="K47" s="42">
        <f t="shared" si="3"/>
        <v>868316.13</v>
      </c>
      <c r="L47" s="42">
        <f t="shared" si="4"/>
        <v>175382491.9374</v>
      </c>
      <c r="M47" s="20">
        <f t="shared" si="5"/>
        <v>0.00990000000000002</v>
      </c>
      <c r="N47" s="20">
        <f>'SCALED UPDATE'!H47</f>
        <v>0.00434915773353752</v>
      </c>
      <c r="O47" s="42">
        <f t="shared" si="6"/>
        <v>755288.7623889741</v>
      </c>
      <c r="P47" s="42">
        <f t="shared" si="12"/>
        <v>1089071.8972781557</v>
      </c>
      <c r="Q47" s="42">
        <f t="shared" si="8"/>
        <v>177339879.96467817</v>
      </c>
      <c r="R47" s="42">
        <f t="shared" si="9"/>
        <v>1089071.8972781599</v>
      </c>
      <c r="S47" s="20">
        <f t="shared" si="10"/>
        <v>0.006271171636982949</v>
      </c>
      <c r="T47" s="20">
        <f t="shared" si="11"/>
        <v>0.021171171636982948</v>
      </c>
      <c r="U47" s="14"/>
      <c r="V47" s="44"/>
      <c r="W47" s="44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ht="16.5" customHeight="1">
      <c r="A48" s="17">
        <f>'DATA INPUT'!A47</f>
        <v>210013</v>
      </c>
      <c r="B48" s="18" t="str">
        <f>'DATA INPUT'!B47</f>
        <v>Bon Secours Hospital                </v>
      </c>
      <c r="C48" s="39">
        <f>'DATA INPUT'!C47</f>
        <v>10078</v>
      </c>
      <c r="D48" s="39">
        <f>'DATA INPUT'!D47</f>
        <v>6564</v>
      </c>
      <c r="E48" s="39">
        <f t="shared" si="0"/>
        <v>66151992</v>
      </c>
      <c r="F48" s="40">
        <v>0.0149</v>
      </c>
      <c r="G48" s="39">
        <f t="shared" si="1"/>
        <v>985664.6808</v>
      </c>
      <c r="H48" s="39">
        <f t="shared" si="2"/>
        <v>67137656.6808</v>
      </c>
      <c r="I48" s="41">
        <f>'DATA INPUT'!I47</f>
        <v>-0.04412</v>
      </c>
      <c r="J48" s="20">
        <v>0.005</v>
      </c>
      <c r="K48" s="42">
        <f t="shared" si="3"/>
        <v>330759.96</v>
      </c>
      <c r="L48" s="42">
        <f t="shared" si="4"/>
        <v>66806896.720800005</v>
      </c>
      <c r="M48" s="20">
        <f t="shared" si="5"/>
        <v>0.00990000000000002</v>
      </c>
      <c r="N48" s="20">
        <f>'SCALED UPDATE'!H48</f>
        <v>0.004601837672281776</v>
      </c>
      <c r="O48" s="42">
        <f t="shared" si="6"/>
        <v>304420.7288820827</v>
      </c>
      <c r="P48" s="42">
        <f t="shared" si="12"/>
        <v>438952.72547914274</v>
      </c>
      <c r="Q48" s="42">
        <f t="shared" si="8"/>
        <v>67576609.40627915</v>
      </c>
      <c r="R48" s="42">
        <f t="shared" si="9"/>
        <v>438952.7254791409</v>
      </c>
      <c r="S48" s="20">
        <f t="shared" si="10"/>
        <v>0.006635517876455495</v>
      </c>
      <c r="T48" s="20">
        <f t="shared" si="11"/>
        <v>0.021535517876455496</v>
      </c>
      <c r="U48" s="14"/>
      <c r="V48" s="44"/>
      <c r="W48" s="44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254" ht="16.5" customHeight="1">
      <c r="A49" s="17">
        <f>'DATA INPUT'!A48</f>
        <v>210055</v>
      </c>
      <c r="B49" s="18" t="str">
        <f>'DATA INPUT'!B48</f>
        <v>Laurel Regional Hospital            </v>
      </c>
      <c r="C49" s="39">
        <f>'DATA INPUT'!C48</f>
        <v>8727</v>
      </c>
      <c r="D49" s="39">
        <f>'DATA INPUT'!D48</f>
        <v>7197</v>
      </c>
      <c r="E49" s="39">
        <f t="shared" si="0"/>
        <v>62808219</v>
      </c>
      <c r="F49" s="40">
        <v>0.0149</v>
      </c>
      <c r="G49" s="39">
        <f t="shared" si="1"/>
        <v>935842.4631</v>
      </c>
      <c r="H49" s="39">
        <f t="shared" si="2"/>
        <v>63744061.4631</v>
      </c>
      <c r="I49" s="41">
        <f>'DATA INPUT'!I48</f>
        <v>-0.04776</v>
      </c>
      <c r="J49" s="20">
        <v>0.005</v>
      </c>
      <c r="K49" s="42">
        <f t="shared" si="3"/>
        <v>314041.09500000003</v>
      </c>
      <c r="L49" s="42">
        <f t="shared" si="4"/>
        <v>63430020.3681</v>
      </c>
      <c r="M49" s="20">
        <f t="shared" si="5"/>
        <v>0.00990000000000002</v>
      </c>
      <c r="N49" s="20">
        <f>'SCALED UPDATE'!H49</f>
        <v>0.005</v>
      </c>
      <c r="O49" s="42">
        <f t="shared" si="6"/>
        <v>314041.09500000003</v>
      </c>
      <c r="P49" s="42">
        <f t="shared" si="12"/>
        <v>452824.5992607825</v>
      </c>
      <c r="Q49" s="42">
        <f t="shared" si="8"/>
        <v>64196886.062360786</v>
      </c>
      <c r="R49" s="42">
        <f t="shared" si="9"/>
        <v>452824.5992607847</v>
      </c>
      <c r="S49" s="20">
        <f t="shared" si="10"/>
        <v>0.007209639223503292</v>
      </c>
      <c r="T49" s="20">
        <f t="shared" si="11"/>
        <v>0.022109639223503293</v>
      </c>
      <c r="U49" s="14"/>
      <c r="V49" s="44"/>
      <c r="W49" s="44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</row>
    <row r="50" spans="1:254" ht="16.5" customHeight="1">
      <c r="A50" s="17">
        <f>'DATA INPUT'!A49</f>
        <v>210058</v>
      </c>
      <c r="B50" s="18" t="str">
        <f>'DATA INPUT'!B49</f>
        <v>James Lawrence Kernan Hospital      </v>
      </c>
      <c r="C50" s="39">
        <f>'DATA INPUT'!C49</f>
        <v>17527</v>
      </c>
      <c r="D50" s="39">
        <f>'DATA INPUT'!D49</f>
        <v>2799</v>
      </c>
      <c r="E50" s="39">
        <f t="shared" si="0"/>
        <v>49058073</v>
      </c>
      <c r="F50" s="40">
        <v>0.0149</v>
      </c>
      <c r="G50" s="39">
        <f t="shared" si="1"/>
        <v>730965.2877</v>
      </c>
      <c r="H50" s="39">
        <f t="shared" si="2"/>
        <v>49789038.2877</v>
      </c>
      <c r="I50" s="41">
        <f>'DATA INPUT'!I49</f>
        <v>-0.05722</v>
      </c>
      <c r="J50" s="20">
        <v>0.005</v>
      </c>
      <c r="K50" s="42">
        <f t="shared" si="3"/>
        <v>245290.365</v>
      </c>
      <c r="L50" s="42">
        <f t="shared" si="4"/>
        <v>49543747.922699995</v>
      </c>
      <c r="M50" s="20">
        <f t="shared" si="5"/>
        <v>0.009899999999999798</v>
      </c>
      <c r="N50" s="20">
        <f>'SCALED UPDATE'!H50</f>
        <v>0.005</v>
      </c>
      <c r="O50" s="42">
        <f t="shared" si="6"/>
        <v>245290.365</v>
      </c>
      <c r="P50" s="42">
        <f t="shared" si="12"/>
        <v>353691.007330286</v>
      </c>
      <c r="Q50" s="42">
        <f t="shared" si="8"/>
        <v>50142729.29503028</v>
      </c>
      <c r="R50" s="42">
        <f t="shared" si="9"/>
        <v>353691.0073302835</v>
      </c>
      <c r="S50" s="20">
        <f t="shared" si="10"/>
        <v>0.007209639223503204</v>
      </c>
      <c r="T50" s="20">
        <f t="shared" si="11"/>
        <v>0.022109639223503202</v>
      </c>
      <c r="U50" s="14"/>
      <c r="V50" s="44"/>
      <c r="W50" s="44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</row>
    <row r="51" spans="1:254" ht="16.5" customHeight="1">
      <c r="A51" s="21"/>
      <c r="B51" s="46" t="s">
        <v>4</v>
      </c>
      <c r="C51" s="42">
        <f>E51/D51</f>
        <v>10507.613776553768</v>
      </c>
      <c r="D51" s="42">
        <f>SUM(D4:D50)</f>
        <v>745092</v>
      </c>
      <c r="E51" s="42">
        <f>SUM(E4:E50)</f>
        <v>7829138964</v>
      </c>
      <c r="F51" s="40">
        <v>0.0149</v>
      </c>
      <c r="G51" s="42">
        <f>SUM(G4:G50)</f>
        <v>116654170.5636</v>
      </c>
      <c r="H51" s="39">
        <f t="shared" si="2"/>
        <v>7945793134.5636</v>
      </c>
      <c r="I51" s="20">
        <v>0</v>
      </c>
      <c r="J51" s="20">
        <v>0.005</v>
      </c>
      <c r="K51" s="42">
        <f>SUM(K4:K50)</f>
        <v>39145694.82</v>
      </c>
      <c r="L51" s="42">
        <f>SUM(L4:L50)</f>
        <v>7906647439.743601</v>
      </c>
      <c r="M51" s="20">
        <f t="shared" si="5"/>
        <v>0.00990000000000002</v>
      </c>
      <c r="N51" s="20">
        <f>O51/E51</f>
        <v>-0.0002449985770882711</v>
      </c>
      <c r="O51" s="42">
        <f>SUM(O4:O50)</f>
        <v>-1918127.906006341</v>
      </c>
      <c r="P51" s="42">
        <f>SUM(P4:P50)</f>
        <v>0</v>
      </c>
      <c r="Q51" s="42">
        <f>SUM(Q4:Q50)</f>
        <v>7945793134.5636015</v>
      </c>
      <c r="R51" s="42">
        <f>SUM(R4:R50)</f>
        <v>6.891787052154541E-08</v>
      </c>
      <c r="S51" s="20">
        <f>(Q51-H51)/H51</f>
        <v>2.400450905921119E-16</v>
      </c>
      <c r="T51" s="20">
        <f t="shared" si="11"/>
        <v>0.01490000000000024</v>
      </c>
      <c r="U51" s="14"/>
      <c r="V51" s="44"/>
      <c r="W51" s="44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</row>
    <row r="52" spans="1:254" ht="15.75">
      <c r="A52" s="24"/>
      <c r="B52" s="24"/>
      <c r="C52" s="24"/>
      <c r="D52" s="24"/>
      <c r="E52" s="24"/>
      <c r="F52" s="47"/>
      <c r="G52" s="24"/>
      <c r="H52" s="24"/>
      <c r="I52" s="48"/>
      <c r="J52" s="48"/>
      <c r="K52" s="24"/>
      <c r="L52" s="24"/>
      <c r="M52" s="48"/>
      <c r="N52" s="24"/>
      <c r="O52" s="24"/>
      <c r="P52" s="24"/>
      <c r="Q52" s="24"/>
      <c r="R52" s="24"/>
      <c r="S52" s="24"/>
      <c r="T52" s="24"/>
      <c r="U52" s="5"/>
      <c r="V52" s="32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:254" ht="15.75">
      <c r="A53" s="5"/>
      <c r="B53" s="5"/>
      <c r="C53" s="5"/>
      <c r="D53" s="5"/>
      <c r="E53" s="5"/>
      <c r="F53" s="49"/>
      <c r="G53" s="5"/>
      <c r="H53" s="5"/>
      <c r="I53" s="50"/>
      <c r="J53" s="50"/>
      <c r="K53" s="5"/>
      <c r="L53" s="5"/>
      <c r="M53" s="50"/>
      <c r="N53" s="5"/>
      <c r="O53" s="32">
        <f>SUM(O30:O50)</f>
        <v>4340364.448648</v>
      </c>
      <c r="P53" s="51">
        <f>O51/O53</f>
        <v>-0.4419278447006512</v>
      </c>
      <c r="Q53" s="32"/>
      <c r="R53" s="5"/>
      <c r="S53" s="5"/>
      <c r="T53" s="5"/>
      <c r="U53" s="5"/>
      <c r="V53" s="32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</row>
    <row r="54" spans="1:254" ht="15.75">
      <c r="A54" s="5"/>
      <c r="B54" s="5"/>
      <c r="C54" s="5"/>
      <c r="D54" s="5"/>
      <c r="E54" s="5"/>
      <c r="F54" s="49"/>
      <c r="G54" s="5"/>
      <c r="H54" s="5"/>
      <c r="I54" s="50"/>
      <c r="J54" s="50"/>
      <c r="K54" s="5"/>
      <c r="L54" s="5"/>
      <c r="M54" s="50"/>
      <c r="N54" s="5"/>
      <c r="O54" s="5"/>
      <c r="P54" s="5"/>
      <c r="Q54" s="5"/>
      <c r="R54" s="5"/>
      <c r="S54" s="5"/>
      <c r="T54" s="5"/>
      <c r="U54" s="5"/>
      <c r="V54" s="32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:254" ht="33" customHeight="1">
      <c r="A55" s="5"/>
      <c r="B55" s="5"/>
      <c r="C55" s="5"/>
      <c r="D55" s="5"/>
      <c r="E55" s="5"/>
      <c r="F55" s="49"/>
      <c r="G55" s="5"/>
      <c r="H55" s="5"/>
      <c r="I55" s="50"/>
      <c r="J55" s="50"/>
      <c r="K55" s="5"/>
      <c r="L55" s="5"/>
      <c r="M55" s="50"/>
      <c r="N55" s="5"/>
      <c r="O55" s="5"/>
      <c r="P55" s="52"/>
      <c r="Q55" s="52"/>
      <c r="R55" s="52"/>
      <c r="S55" s="5"/>
      <c r="T55" s="5"/>
      <c r="U55" s="5"/>
      <c r="V55" s="32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:254" ht="15.75">
      <c r="A56" s="5"/>
      <c r="B56" s="5"/>
      <c r="C56" s="5"/>
      <c r="D56" s="5"/>
      <c r="E56" s="5"/>
      <c r="F56" s="49"/>
      <c r="G56" s="5"/>
      <c r="H56" s="5"/>
      <c r="I56" s="50"/>
      <c r="J56" s="50"/>
      <c r="K56" s="5"/>
      <c r="L56" s="5"/>
      <c r="M56" s="50"/>
      <c r="N56" s="5"/>
      <c r="O56" s="5"/>
      <c r="P56" s="5"/>
      <c r="Q56" s="5"/>
      <c r="R56" s="5"/>
      <c r="S56" s="5"/>
      <c r="T56" s="5"/>
      <c r="U56" s="5"/>
      <c r="V56" s="32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:254" ht="15.75">
      <c r="A57" s="5"/>
      <c r="B57" s="5"/>
      <c r="C57" s="5"/>
      <c r="D57" s="5"/>
      <c r="E57" s="5"/>
      <c r="F57" s="49"/>
      <c r="G57" s="5"/>
      <c r="H57" s="5"/>
      <c r="I57" s="50"/>
      <c r="J57" s="50"/>
      <c r="K57" s="5"/>
      <c r="L57" s="5"/>
      <c r="M57" s="50"/>
      <c r="N57" s="5"/>
      <c r="O57" s="5"/>
      <c r="P57" s="5"/>
      <c r="Q57" s="5"/>
      <c r="R57" s="5"/>
      <c r="S57" s="5"/>
      <c r="T57" s="5"/>
      <c r="U57" s="5"/>
      <c r="V57" s="32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:254" ht="15.75">
      <c r="A58" s="5"/>
      <c r="B58" s="5"/>
      <c r="C58" s="5"/>
      <c r="D58" s="5"/>
      <c r="E58" s="5"/>
      <c r="F58" s="49"/>
      <c r="G58" s="5"/>
      <c r="H58" s="5"/>
      <c r="I58" s="50"/>
      <c r="J58" s="50"/>
      <c r="K58" s="5"/>
      <c r="L58" s="5"/>
      <c r="M58" s="50"/>
      <c r="N58" s="5"/>
      <c r="O58" s="5"/>
      <c r="P58" s="5"/>
      <c r="Q58" s="5"/>
      <c r="R58" s="5"/>
      <c r="S58" s="5"/>
      <c r="T58" s="5"/>
      <c r="U58" s="5"/>
      <c r="V58" s="32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:254" ht="15.75">
      <c r="A59" s="5"/>
      <c r="B59" s="5"/>
      <c r="C59" s="5"/>
      <c r="D59" s="5"/>
      <c r="E59" s="5"/>
      <c r="F59" s="49"/>
      <c r="G59" s="5"/>
      <c r="H59" s="5"/>
      <c r="I59" s="50"/>
      <c r="J59" s="50"/>
      <c r="K59" s="5"/>
      <c r="L59" s="5"/>
      <c r="M59" s="50"/>
      <c r="N59" s="5"/>
      <c r="O59" s="5"/>
      <c r="P59" s="5"/>
      <c r="Q59" s="5"/>
      <c r="R59" s="5"/>
      <c r="S59" s="5"/>
      <c r="T59" s="5"/>
      <c r="U59" s="5"/>
      <c r="V59" s="32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:254" ht="15.75">
      <c r="A60" s="5"/>
      <c r="B60" s="5"/>
      <c r="C60" s="5"/>
      <c r="D60" s="5"/>
      <c r="E60" s="5"/>
      <c r="F60" s="49"/>
      <c r="G60" s="5"/>
      <c r="H60" s="5"/>
      <c r="I60" s="50"/>
      <c r="J60" s="50"/>
      <c r="K60" s="5"/>
      <c r="L60" s="5"/>
      <c r="M60" s="50"/>
      <c r="N60" s="5"/>
      <c r="O60" s="5"/>
      <c r="P60" s="5"/>
      <c r="Q60" s="5"/>
      <c r="R60" s="5"/>
      <c r="S60" s="5"/>
      <c r="T60" s="5"/>
      <c r="U60" s="5"/>
      <c r="V60" s="32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</row>
    <row r="61" spans="1:254" ht="15.75">
      <c r="A61" s="5"/>
      <c r="B61" s="5"/>
      <c r="C61" s="5"/>
      <c r="D61" s="5"/>
      <c r="E61" s="5"/>
      <c r="F61" s="49"/>
      <c r="G61" s="5"/>
      <c r="H61" s="5"/>
      <c r="I61" s="50"/>
      <c r="J61" s="50"/>
      <c r="K61" s="5"/>
      <c r="L61" s="5"/>
      <c r="M61" s="50"/>
      <c r="N61" s="5"/>
      <c r="O61" s="5"/>
      <c r="P61" s="5"/>
      <c r="Q61" s="5"/>
      <c r="R61" s="5"/>
      <c r="S61" s="5"/>
      <c r="T61" s="5"/>
      <c r="U61" s="5"/>
      <c r="V61" s="32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:254" ht="15.75">
      <c r="A62" s="5"/>
      <c r="B62" s="5"/>
      <c r="C62" s="5"/>
      <c r="D62" s="5"/>
      <c r="E62" s="5"/>
      <c r="F62" s="49"/>
      <c r="G62" s="5"/>
      <c r="H62" s="5"/>
      <c r="I62" s="50"/>
      <c r="J62" s="50"/>
      <c r="K62" s="5"/>
      <c r="L62" s="5"/>
      <c r="M62" s="50"/>
      <c r="N62" s="5"/>
      <c r="O62" s="5"/>
      <c r="P62" s="5"/>
      <c r="Q62" s="5"/>
      <c r="R62" s="5"/>
      <c r="S62" s="5"/>
      <c r="T62" s="5"/>
      <c r="U62" s="5"/>
      <c r="V62" s="32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:254" ht="15.75">
      <c r="A63" s="5"/>
      <c r="B63" s="5"/>
      <c r="C63" s="5"/>
      <c r="D63" s="5"/>
      <c r="E63" s="5"/>
      <c r="F63" s="49"/>
      <c r="G63" s="5"/>
      <c r="H63" s="5"/>
      <c r="I63" s="50"/>
      <c r="J63" s="50"/>
      <c r="K63" s="5"/>
      <c r="L63" s="5"/>
      <c r="M63" s="50"/>
      <c r="N63" s="5"/>
      <c r="O63" s="5"/>
      <c r="P63" s="5"/>
      <c r="Q63" s="5"/>
      <c r="R63" s="5"/>
      <c r="S63" s="5"/>
      <c r="T63" s="5"/>
      <c r="U63" s="5"/>
      <c r="V63" s="32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:254" ht="15.75">
      <c r="A64" s="5"/>
      <c r="B64" s="5"/>
      <c r="C64" s="5"/>
      <c r="D64" s="5"/>
      <c r="E64" s="5"/>
      <c r="F64" s="49"/>
      <c r="G64" s="5"/>
      <c r="H64" s="5"/>
      <c r="I64" s="50"/>
      <c r="J64" s="50"/>
      <c r="K64" s="5"/>
      <c r="L64" s="5"/>
      <c r="M64" s="50"/>
      <c r="N64" s="5"/>
      <c r="O64" s="5"/>
      <c r="P64" s="5"/>
      <c r="Q64" s="5"/>
      <c r="R64" s="5"/>
      <c r="S64" s="5"/>
      <c r="T64" s="5"/>
      <c r="U64" s="5"/>
      <c r="V64" s="32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</row>
    <row r="65" spans="1:254" ht="15.75">
      <c r="A65" s="5"/>
      <c r="B65" s="5"/>
      <c r="C65" s="5"/>
      <c r="D65" s="5"/>
      <c r="E65" s="5"/>
      <c r="F65" s="49"/>
      <c r="G65" s="5"/>
      <c r="H65" s="5"/>
      <c r="I65" s="50"/>
      <c r="J65" s="50"/>
      <c r="K65" s="5"/>
      <c r="L65" s="5"/>
      <c r="M65" s="50"/>
      <c r="N65" s="5"/>
      <c r="O65" s="5"/>
      <c r="P65" s="5"/>
      <c r="Q65" s="5"/>
      <c r="R65" s="5"/>
      <c r="S65" s="5"/>
      <c r="T65" s="5"/>
      <c r="U65" s="5"/>
      <c r="V65" s="32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</row>
    <row r="66" spans="1:254" ht="15.75">
      <c r="A66" s="5"/>
      <c r="B66" s="5"/>
      <c r="C66" s="5"/>
      <c r="D66" s="5"/>
      <c r="E66" s="5"/>
      <c r="F66" s="49"/>
      <c r="G66" s="5"/>
      <c r="H66" s="5"/>
      <c r="I66" s="50"/>
      <c r="J66" s="50"/>
      <c r="K66" s="5"/>
      <c r="L66" s="5"/>
      <c r="M66" s="50"/>
      <c r="N66" s="5"/>
      <c r="O66" s="5"/>
      <c r="P66" s="5"/>
      <c r="Q66" s="5"/>
      <c r="R66" s="5"/>
      <c r="S66" s="5"/>
      <c r="T66" s="5"/>
      <c r="U66" s="5"/>
      <c r="V66" s="32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</row>
    <row r="67" spans="1:254" ht="15.75">
      <c r="A67" s="5"/>
      <c r="B67" s="5"/>
      <c r="C67" s="5"/>
      <c r="D67" s="5"/>
      <c r="E67" s="5"/>
      <c r="F67" s="49"/>
      <c r="G67" s="5"/>
      <c r="H67" s="5"/>
      <c r="I67" s="50"/>
      <c r="J67" s="50"/>
      <c r="K67" s="5"/>
      <c r="L67" s="5"/>
      <c r="M67" s="50"/>
      <c r="N67" s="5"/>
      <c r="O67" s="5"/>
      <c r="P67" s="5"/>
      <c r="Q67" s="5"/>
      <c r="R67" s="5"/>
      <c r="S67" s="5"/>
      <c r="T67" s="5"/>
      <c r="U67" s="5"/>
      <c r="V67" s="32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</row>
    <row r="68" spans="1:254" ht="15.75">
      <c r="A68" s="5"/>
      <c r="B68" s="5"/>
      <c r="C68" s="5"/>
      <c r="D68" s="5"/>
      <c r="E68" s="5"/>
      <c r="F68" s="49"/>
      <c r="G68" s="5"/>
      <c r="H68" s="5"/>
      <c r="I68" s="50"/>
      <c r="J68" s="50"/>
      <c r="K68" s="5"/>
      <c r="L68" s="5"/>
      <c r="M68" s="50"/>
      <c r="N68" s="5"/>
      <c r="O68" s="5"/>
      <c r="P68" s="5"/>
      <c r="Q68" s="5"/>
      <c r="R68" s="5"/>
      <c r="S68" s="5"/>
      <c r="T68" s="5"/>
      <c r="U68" s="5"/>
      <c r="V68" s="32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</row>
    <row r="69" spans="1:254" ht="15.75">
      <c r="A69" s="5"/>
      <c r="B69" s="5"/>
      <c r="C69" s="5"/>
      <c r="D69" s="5"/>
      <c r="E69" s="5"/>
      <c r="F69" s="49"/>
      <c r="G69" s="5"/>
      <c r="H69" s="5"/>
      <c r="I69" s="50"/>
      <c r="J69" s="50"/>
      <c r="K69" s="5"/>
      <c r="L69" s="5"/>
      <c r="M69" s="50"/>
      <c r="N69" s="5"/>
      <c r="O69" s="5"/>
      <c r="P69" s="5"/>
      <c r="Q69" s="5"/>
      <c r="R69" s="5"/>
      <c r="S69" s="5"/>
      <c r="T69" s="5"/>
      <c r="U69" s="5"/>
      <c r="V69" s="32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pans="1:254" ht="15.75">
      <c r="A70" s="5"/>
      <c r="B70" s="5"/>
      <c r="C70" s="5"/>
      <c r="D70" s="5"/>
      <c r="E70" s="5"/>
      <c r="F70" s="49"/>
      <c r="G70" s="5"/>
      <c r="H70" s="5"/>
      <c r="I70" s="50"/>
      <c r="J70" s="50"/>
      <c r="K70" s="5"/>
      <c r="L70" s="5"/>
      <c r="M70" s="50"/>
      <c r="N70" s="5"/>
      <c r="O70" s="5"/>
      <c r="P70" s="5"/>
      <c r="Q70" s="5"/>
      <c r="R70" s="5"/>
      <c r="S70" s="5"/>
      <c r="T70" s="5"/>
      <c r="U70" s="5"/>
      <c r="V70" s="32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:254" ht="15.75">
      <c r="A71" s="5"/>
      <c r="B71" s="5"/>
      <c r="C71" s="5"/>
      <c r="D71" s="5"/>
      <c r="E71" s="5"/>
      <c r="F71" s="49"/>
      <c r="G71" s="5"/>
      <c r="H71" s="5"/>
      <c r="I71" s="50"/>
      <c r="J71" s="50"/>
      <c r="K71" s="5"/>
      <c r="L71" s="5"/>
      <c r="M71" s="50"/>
      <c r="N71" s="5"/>
      <c r="O71" s="5"/>
      <c r="P71" s="5"/>
      <c r="Q71" s="5"/>
      <c r="R71" s="5"/>
      <c r="S71" s="5"/>
      <c r="T71" s="5"/>
      <c r="U71" s="5"/>
      <c r="V71" s="32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</row>
    <row r="72" spans="1:254" ht="15.75">
      <c r="A72" s="5"/>
      <c r="B72" s="5"/>
      <c r="C72" s="5"/>
      <c r="D72" s="5"/>
      <c r="E72" s="5"/>
      <c r="F72" s="49"/>
      <c r="G72" s="5"/>
      <c r="H72" s="5"/>
      <c r="I72" s="50"/>
      <c r="J72" s="50"/>
      <c r="K72" s="5"/>
      <c r="L72" s="5"/>
      <c r="M72" s="50"/>
      <c r="N72" s="5"/>
      <c r="O72" s="5"/>
      <c r="P72" s="5"/>
      <c r="Q72" s="5"/>
      <c r="R72" s="5"/>
      <c r="S72" s="5"/>
      <c r="T72" s="5"/>
      <c r="U72" s="5"/>
      <c r="V72" s="32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</row>
    <row r="73" spans="1:254" ht="15.75">
      <c r="A73" s="5"/>
      <c r="B73" s="5"/>
      <c r="C73" s="5"/>
      <c r="D73" s="5"/>
      <c r="E73" s="5"/>
      <c r="F73" s="49"/>
      <c r="G73" s="5"/>
      <c r="H73" s="5"/>
      <c r="I73" s="50"/>
      <c r="J73" s="50"/>
      <c r="K73" s="5"/>
      <c r="L73" s="5"/>
      <c r="M73" s="50"/>
      <c r="N73" s="5"/>
      <c r="O73" s="5"/>
      <c r="P73" s="5"/>
      <c r="Q73" s="5"/>
      <c r="R73" s="5"/>
      <c r="S73" s="5"/>
      <c r="T73" s="5"/>
      <c r="U73" s="5"/>
      <c r="V73" s="32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</row>
    <row r="74" spans="1:254" ht="15.75">
      <c r="A74" s="5"/>
      <c r="B74" s="5"/>
      <c r="C74" s="5"/>
      <c r="D74" s="5"/>
      <c r="E74" s="5"/>
      <c r="F74" s="49"/>
      <c r="G74" s="5"/>
      <c r="H74" s="5"/>
      <c r="I74" s="50"/>
      <c r="J74" s="50"/>
      <c r="K74" s="5"/>
      <c r="L74" s="5"/>
      <c r="M74" s="50"/>
      <c r="N74" s="5"/>
      <c r="O74" s="5"/>
      <c r="P74" s="5"/>
      <c r="Q74" s="5"/>
      <c r="R74" s="5"/>
      <c r="S74" s="5"/>
      <c r="T74" s="5"/>
      <c r="U74" s="5"/>
      <c r="V74" s="32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</row>
    <row r="75" spans="1:254" ht="15.75">
      <c r="A75" s="5"/>
      <c r="B75" s="5"/>
      <c r="C75" s="5"/>
      <c r="D75" s="5"/>
      <c r="E75" s="5"/>
      <c r="F75" s="49"/>
      <c r="G75" s="5"/>
      <c r="H75" s="5"/>
      <c r="I75" s="50"/>
      <c r="J75" s="50"/>
      <c r="K75" s="5"/>
      <c r="L75" s="5"/>
      <c r="M75" s="50"/>
      <c r="N75" s="5"/>
      <c r="O75" s="5"/>
      <c r="P75" s="5"/>
      <c r="Q75" s="5"/>
      <c r="R75" s="5"/>
      <c r="S75" s="5"/>
      <c r="T75" s="5"/>
      <c r="U75" s="5"/>
      <c r="V75" s="32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</row>
    <row r="76" spans="1:254" ht="15.75">
      <c r="A76" s="5"/>
      <c r="B76" s="5"/>
      <c r="C76" s="5"/>
      <c r="D76" s="5"/>
      <c r="E76" s="5"/>
      <c r="F76" s="49"/>
      <c r="G76" s="5"/>
      <c r="H76" s="5"/>
      <c r="I76" s="50"/>
      <c r="J76" s="50"/>
      <c r="K76" s="5"/>
      <c r="L76" s="5"/>
      <c r="M76" s="50"/>
      <c r="N76" s="5"/>
      <c r="O76" s="5"/>
      <c r="P76" s="5"/>
      <c r="Q76" s="5"/>
      <c r="R76" s="5"/>
      <c r="S76" s="5"/>
      <c r="T76" s="5"/>
      <c r="U76" s="5"/>
      <c r="V76" s="32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pans="1:254" ht="15.75">
      <c r="A77" s="5"/>
      <c r="B77" s="5"/>
      <c r="C77" s="5"/>
      <c r="D77" s="5"/>
      <c r="E77" s="5"/>
      <c r="F77" s="49"/>
      <c r="G77" s="5"/>
      <c r="H77" s="5"/>
      <c r="I77" s="50"/>
      <c r="J77" s="50"/>
      <c r="K77" s="5"/>
      <c r="L77" s="5"/>
      <c r="M77" s="50"/>
      <c r="N77" s="5"/>
      <c r="O77" s="5"/>
      <c r="P77" s="5"/>
      <c r="Q77" s="5"/>
      <c r="R77" s="5"/>
      <c r="S77" s="5"/>
      <c r="T77" s="5"/>
      <c r="U77" s="5"/>
      <c r="V77" s="32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</row>
    <row r="78" spans="1:254" ht="15.75">
      <c r="A78" s="5"/>
      <c r="B78" s="5"/>
      <c r="C78" s="5"/>
      <c r="D78" s="5"/>
      <c r="E78" s="5"/>
      <c r="F78" s="49"/>
      <c r="G78" s="5"/>
      <c r="H78" s="5"/>
      <c r="I78" s="50"/>
      <c r="J78" s="50"/>
      <c r="K78" s="5"/>
      <c r="L78" s="5"/>
      <c r="M78" s="50"/>
      <c r="N78" s="5"/>
      <c r="O78" s="5"/>
      <c r="P78" s="5"/>
      <c r="Q78" s="5"/>
      <c r="R78" s="5"/>
      <c r="S78" s="5"/>
      <c r="T78" s="5"/>
      <c r="U78" s="5"/>
      <c r="V78" s="32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</row>
    <row r="79" spans="1:254" ht="15.75">
      <c r="A79" s="5"/>
      <c r="B79" s="5"/>
      <c r="C79" s="5"/>
      <c r="D79" s="5"/>
      <c r="E79" s="5"/>
      <c r="F79" s="49"/>
      <c r="G79" s="5"/>
      <c r="H79" s="5"/>
      <c r="I79" s="50"/>
      <c r="J79" s="50"/>
      <c r="K79" s="5"/>
      <c r="L79" s="5"/>
      <c r="M79" s="50"/>
      <c r="N79" s="5"/>
      <c r="O79" s="5"/>
      <c r="P79" s="5"/>
      <c r="Q79" s="5"/>
      <c r="R79" s="5"/>
      <c r="S79" s="5"/>
      <c r="T79" s="5"/>
      <c r="U79" s="5"/>
      <c r="V79" s="32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</row>
    <row r="80" spans="1:254" ht="15.75">
      <c r="A80" s="5"/>
      <c r="B80" s="5"/>
      <c r="C80" s="5"/>
      <c r="D80" s="5"/>
      <c r="E80" s="5"/>
      <c r="F80" s="49"/>
      <c r="G80" s="5"/>
      <c r="H80" s="5"/>
      <c r="I80" s="50"/>
      <c r="J80" s="50"/>
      <c r="K80" s="5"/>
      <c r="L80" s="5"/>
      <c r="M80" s="50"/>
      <c r="N80" s="5"/>
      <c r="O80" s="5"/>
      <c r="P80" s="5"/>
      <c r="Q80" s="5"/>
      <c r="R80" s="5"/>
      <c r="S80" s="5"/>
      <c r="T80" s="5"/>
      <c r="U80" s="5"/>
      <c r="V80" s="32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</row>
    <row r="81" spans="1:254" ht="15.75">
      <c r="A81" s="5"/>
      <c r="B81" s="5"/>
      <c r="C81" s="5"/>
      <c r="D81" s="5"/>
      <c r="E81" s="5"/>
      <c r="F81" s="49"/>
      <c r="G81" s="5"/>
      <c r="H81" s="5"/>
      <c r="I81" s="50"/>
      <c r="J81" s="50"/>
      <c r="K81" s="5"/>
      <c r="L81" s="5"/>
      <c r="M81" s="50"/>
      <c r="N81" s="5"/>
      <c r="O81" s="5"/>
      <c r="P81" s="5"/>
      <c r="Q81" s="5"/>
      <c r="R81" s="5"/>
      <c r="S81" s="5"/>
      <c r="T81" s="5"/>
      <c r="U81" s="5"/>
      <c r="V81" s="32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</row>
    <row r="82" spans="1:254" ht="15.75">
      <c r="A82" s="5"/>
      <c r="B82" s="5"/>
      <c r="C82" s="5"/>
      <c r="D82" s="5"/>
      <c r="E82" s="5"/>
      <c r="F82" s="49"/>
      <c r="G82" s="5"/>
      <c r="H82" s="5"/>
      <c r="I82" s="50"/>
      <c r="J82" s="50"/>
      <c r="K82" s="5"/>
      <c r="L82" s="5"/>
      <c r="M82" s="50"/>
      <c r="N82" s="5"/>
      <c r="O82" s="5"/>
      <c r="P82" s="5"/>
      <c r="Q82" s="5"/>
      <c r="R82" s="5"/>
      <c r="S82" s="5"/>
      <c r="T82" s="5"/>
      <c r="U82" s="5"/>
      <c r="V82" s="32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</row>
    <row r="83" spans="1:254" ht="15.75">
      <c r="A83" s="5"/>
      <c r="B83" s="5"/>
      <c r="C83" s="5"/>
      <c r="D83" s="5"/>
      <c r="E83" s="5"/>
      <c r="F83" s="49"/>
      <c r="G83" s="5"/>
      <c r="H83" s="5"/>
      <c r="I83" s="50"/>
      <c r="J83" s="50"/>
      <c r="K83" s="5"/>
      <c r="L83" s="5"/>
      <c r="M83" s="50"/>
      <c r="N83" s="5"/>
      <c r="O83" s="5"/>
      <c r="P83" s="5"/>
      <c r="Q83" s="5"/>
      <c r="R83" s="5"/>
      <c r="S83" s="5"/>
      <c r="T83" s="5"/>
      <c r="U83" s="5"/>
      <c r="V83" s="32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</row>
    <row r="84" spans="1:254" ht="15.75">
      <c r="A84" s="5"/>
      <c r="B84" s="5"/>
      <c r="C84" s="5"/>
      <c r="D84" s="5"/>
      <c r="E84" s="5"/>
      <c r="F84" s="49"/>
      <c r="G84" s="5"/>
      <c r="H84" s="5"/>
      <c r="I84" s="50"/>
      <c r="J84" s="50"/>
      <c r="K84" s="5"/>
      <c r="L84" s="5"/>
      <c r="M84" s="50"/>
      <c r="N84" s="5"/>
      <c r="O84" s="5"/>
      <c r="P84" s="5"/>
      <c r="Q84" s="5"/>
      <c r="R84" s="5"/>
      <c r="S84" s="5"/>
      <c r="T84" s="5"/>
      <c r="U84" s="5"/>
      <c r="V84" s="32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</row>
    <row r="85" spans="1:254" ht="15.75">
      <c r="A85" s="5"/>
      <c r="B85" s="5"/>
      <c r="C85" s="5"/>
      <c r="D85" s="5"/>
      <c r="E85" s="5"/>
      <c r="F85" s="49"/>
      <c r="G85" s="5"/>
      <c r="H85" s="5"/>
      <c r="I85" s="50"/>
      <c r="J85" s="50"/>
      <c r="K85" s="5"/>
      <c r="L85" s="5"/>
      <c r="M85" s="50"/>
      <c r="N85" s="5"/>
      <c r="O85" s="5"/>
      <c r="P85" s="5"/>
      <c r="Q85" s="5"/>
      <c r="R85" s="5"/>
      <c r="S85" s="5"/>
      <c r="T85" s="5"/>
      <c r="U85" s="5"/>
      <c r="V85" s="32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</row>
    <row r="86" spans="1:254" ht="15.75">
      <c r="A86" s="5"/>
      <c r="B86" s="5"/>
      <c r="C86" s="5"/>
      <c r="D86" s="5"/>
      <c r="E86" s="5"/>
      <c r="F86" s="49"/>
      <c r="G86" s="5"/>
      <c r="H86" s="5"/>
      <c r="I86" s="50"/>
      <c r="J86" s="50"/>
      <c r="K86" s="5"/>
      <c r="L86" s="5"/>
      <c r="M86" s="50"/>
      <c r="N86" s="5"/>
      <c r="O86" s="5"/>
      <c r="P86" s="5"/>
      <c r="Q86" s="5"/>
      <c r="R86" s="5"/>
      <c r="S86" s="5"/>
      <c r="T86" s="5"/>
      <c r="U86" s="5"/>
      <c r="V86" s="32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</row>
    <row r="87" spans="1:254" ht="15.75">
      <c r="A87" s="5"/>
      <c r="B87" s="5"/>
      <c r="C87" s="5"/>
      <c r="D87" s="5"/>
      <c r="E87" s="5"/>
      <c r="F87" s="49"/>
      <c r="G87" s="5"/>
      <c r="H87" s="5"/>
      <c r="I87" s="50"/>
      <c r="J87" s="50"/>
      <c r="K87" s="5"/>
      <c r="L87" s="5"/>
      <c r="M87" s="50"/>
      <c r="N87" s="5"/>
      <c r="O87" s="5"/>
      <c r="P87" s="5"/>
      <c r="Q87" s="5"/>
      <c r="R87" s="5"/>
      <c r="S87" s="5"/>
      <c r="T87" s="5"/>
      <c r="U87" s="5"/>
      <c r="V87" s="32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</row>
    <row r="88" spans="1:254" ht="15.75">
      <c r="A88" s="5"/>
      <c r="B88" s="5"/>
      <c r="C88" s="5"/>
      <c r="D88" s="5"/>
      <c r="E88" s="5"/>
      <c r="F88" s="49"/>
      <c r="G88" s="5"/>
      <c r="H88" s="5"/>
      <c r="I88" s="50"/>
      <c r="J88" s="50"/>
      <c r="K88" s="5"/>
      <c r="L88" s="5"/>
      <c r="M88" s="50"/>
      <c r="N88" s="5"/>
      <c r="O88" s="5"/>
      <c r="P88" s="5"/>
      <c r="Q88" s="5"/>
      <c r="R88" s="5"/>
      <c r="S88" s="5"/>
      <c r="T88" s="5"/>
      <c r="U88" s="5"/>
      <c r="V88" s="32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</row>
    <row r="89" spans="1:254" ht="15.75">
      <c r="A89" s="5"/>
      <c r="B89" s="5"/>
      <c r="C89" s="5"/>
      <c r="D89" s="5"/>
      <c r="E89" s="5"/>
      <c r="F89" s="49"/>
      <c r="G89" s="5"/>
      <c r="H89" s="5"/>
      <c r="I89" s="50"/>
      <c r="J89" s="50"/>
      <c r="K89" s="5"/>
      <c r="L89" s="5"/>
      <c r="M89" s="50"/>
      <c r="N89" s="5"/>
      <c r="O89" s="5"/>
      <c r="P89" s="5"/>
      <c r="Q89" s="5"/>
      <c r="R89" s="5"/>
      <c r="S89" s="5"/>
      <c r="T89" s="5"/>
      <c r="U89" s="5"/>
      <c r="V89" s="32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</row>
    <row r="90" spans="1:254" ht="15.75">
      <c r="A90" s="5"/>
      <c r="B90" s="5"/>
      <c r="C90" s="5"/>
      <c r="D90" s="5"/>
      <c r="E90" s="5"/>
      <c r="F90" s="49"/>
      <c r="G90" s="5"/>
      <c r="H90" s="5"/>
      <c r="I90" s="50"/>
      <c r="J90" s="50"/>
      <c r="K90" s="5"/>
      <c r="L90" s="5"/>
      <c r="M90" s="50"/>
      <c r="N90" s="5"/>
      <c r="O90" s="5"/>
      <c r="P90" s="5"/>
      <c r="Q90" s="5"/>
      <c r="R90" s="5"/>
      <c r="S90" s="5"/>
      <c r="T90" s="5"/>
      <c r="U90" s="5"/>
      <c r="V90" s="32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</row>
    <row r="91" spans="1:254" ht="15.75">
      <c r="A91" s="5"/>
      <c r="B91" s="5"/>
      <c r="C91" s="5"/>
      <c r="D91" s="5"/>
      <c r="E91" s="5"/>
      <c r="F91" s="49"/>
      <c r="G91" s="5"/>
      <c r="H91" s="5"/>
      <c r="I91" s="50"/>
      <c r="J91" s="50"/>
      <c r="K91" s="5"/>
      <c r="L91" s="5"/>
      <c r="M91" s="50"/>
      <c r="N91" s="5"/>
      <c r="O91" s="5"/>
      <c r="P91" s="5"/>
      <c r="Q91" s="5"/>
      <c r="R91" s="5"/>
      <c r="S91" s="5"/>
      <c r="T91" s="5"/>
      <c r="U91" s="5"/>
      <c r="V91" s="32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</row>
    <row r="92" spans="1:254" ht="15.75">
      <c r="A92" s="5"/>
      <c r="B92" s="5"/>
      <c r="C92" s="5"/>
      <c r="D92" s="5"/>
      <c r="E92" s="5"/>
      <c r="F92" s="49"/>
      <c r="G92" s="5"/>
      <c r="H92" s="5"/>
      <c r="I92" s="50"/>
      <c r="J92" s="50"/>
      <c r="K92" s="5"/>
      <c r="L92" s="5"/>
      <c r="M92" s="50"/>
      <c r="N92" s="5"/>
      <c r="O92" s="5"/>
      <c r="P92" s="5"/>
      <c r="Q92" s="5"/>
      <c r="R92" s="5"/>
      <c r="S92" s="5"/>
      <c r="T92" s="5"/>
      <c r="U92" s="5"/>
      <c r="V92" s="32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</row>
    <row r="93" spans="1:254" ht="15.75">
      <c r="A93" s="5"/>
      <c r="B93" s="5"/>
      <c r="C93" s="5"/>
      <c r="D93" s="5"/>
      <c r="E93" s="5"/>
      <c r="F93" s="49"/>
      <c r="G93" s="5"/>
      <c r="H93" s="5"/>
      <c r="I93" s="50"/>
      <c r="J93" s="50"/>
      <c r="K93" s="5"/>
      <c r="L93" s="5"/>
      <c r="M93" s="50"/>
      <c r="N93" s="5"/>
      <c r="O93" s="5"/>
      <c r="P93" s="5"/>
      <c r="Q93" s="5"/>
      <c r="R93" s="5"/>
      <c r="S93" s="5"/>
      <c r="T93" s="5"/>
      <c r="U93" s="5"/>
      <c r="V93" s="32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</row>
    <row r="94" spans="1:254" ht="15.75">
      <c r="A94" s="5"/>
      <c r="B94" s="5"/>
      <c r="C94" s="5"/>
      <c r="D94" s="5"/>
      <c r="E94" s="5"/>
      <c r="F94" s="49"/>
      <c r="G94" s="5"/>
      <c r="H94" s="5"/>
      <c r="I94" s="50"/>
      <c r="J94" s="50"/>
      <c r="K94" s="5"/>
      <c r="L94" s="5"/>
      <c r="M94" s="50"/>
      <c r="N94" s="5"/>
      <c r="O94" s="5"/>
      <c r="P94" s="5"/>
      <c r="Q94" s="5"/>
      <c r="R94" s="5"/>
      <c r="S94" s="5"/>
      <c r="T94" s="5"/>
      <c r="U94" s="5"/>
      <c r="V94" s="32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</row>
    <row r="95" spans="1:254" ht="15.75">
      <c r="A95" s="5"/>
      <c r="B95" s="5"/>
      <c r="C95" s="5"/>
      <c r="D95" s="5"/>
      <c r="E95" s="5"/>
      <c r="F95" s="49"/>
      <c r="G95" s="5"/>
      <c r="H95" s="5"/>
      <c r="I95" s="50"/>
      <c r="J95" s="50"/>
      <c r="K95" s="5"/>
      <c r="L95" s="5"/>
      <c r="M95" s="50"/>
      <c r="N95" s="5"/>
      <c r="O95" s="5"/>
      <c r="P95" s="5"/>
      <c r="Q95" s="5"/>
      <c r="R95" s="5"/>
      <c r="S95" s="5"/>
      <c r="T95" s="5"/>
      <c r="U95" s="5"/>
      <c r="V95" s="32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</row>
    <row r="96" spans="1:254" ht="15.75">
      <c r="A96" s="5"/>
      <c r="B96" s="5"/>
      <c r="C96" s="5"/>
      <c r="D96" s="5"/>
      <c r="E96" s="5"/>
      <c r="F96" s="49"/>
      <c r="G96" s="5"/>
      <c r="H96" s="5"/>
      <c r="I96" s="50"/>
      <c r="J96" s="50"/>
      <c r="K96" s="5"/>
      <c r="L96" s="5"/>
      <c r="M96" s="50"/>
      <c r="N96" s="5"/>
      <c r="O96" s="5"/>
      <c r="P96" s="5"/>
      <c r="Q96" s="5"/>
      <c r="R96" s="5"/>
      <c r="S96" s="5"/>
      <c r="T96" s="5"/>
      <c r="U96" s="5"/>
      <c r="V96" s="32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</row>
    <row r="97" spans="1:254" ht="15.75">
      <c r="A97" s="5"/>
      <c r="B97" s="5"/>
      <c r="C97" s="5"/>
      <c r="D97" s="5"/>
      <c r="E97" s="5"/>
      <c r="F97" s="49"/>
      <c r="G97" s="5"/>
      <c r="H97" s="5"/>
      <c r="I97" s="50"/>
      <c r="J97" s="50"/>
      <c r="K97" s="5"/>
      <c r="L97" s="5"/>
      <c r="M97" s="50"/>
      <c r="N97" s="5"/>
      <c r="O97" s="5"/>
      <c r="P97" s="5"/>
      <c r="Q97" s="5"/>
      <c r="R97" s="5"/>
      <c r="S97" s="5"/>
      <c r="T97" s="5"/>
      <c r="U97" s="5"/>
      <c r="V97" s="32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</row>
    <row r="98" spans="1:254" ht="15.75">
      <c r="A98" s="5"/>
      <c r="B98" s="5"/>
      <c r="C98" s="5"/>
      <c r="D98" s="5"/>
      <c r="E98" s="5"/>
      <c r="F98" s="49"/>
      <c r="G98" s="5"/>
      <c r="H98" s="5"/>
      <c r="I98" s="50"/>
      <c r="J98" s="50"/>
      <c r="K98" s="5"/>
      <c r="L98" s="5"/>
      <c r="M98" s="50"/>
      <c r="N98" s="5"/>
      <c r="O98" s="5"/>
      <c r="P98" s="5"/>
      <c r="Q98" s="5"/>
      <c r="R98" s="5"/>
      <c r="S98" s="5"/>
      <c r="T98" s="5"/>
      <c r="U98" s="5"/>
      <c r="V98" s="32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</row>
    <row r="99" spans="1:254" ht="15.75">
      <c r="A99" s="5"/>
      <c r="B99" s="5"/>
      <c r="C99" s="5"/>
      <c r="D99" s="5"/>
      <c r="E99" s="5"/>
      <c r="F99" s="49"/>
      <c r="G99" s="5"/>
      <c r="H99" s="5"/>
      <c r="I99" s="50"/>
      <c r="J99" s="50"/>
      <c r="K99" s="5"/>
      <c r="L99" s="5"/>
      <c r="M99" s="50"/>
      <c r="N99" s="5"/>
      <c r="O99" s="5"/>
      <c r="P99" s="5"/>
      <c r="Q99" s="5"/>
      <c r="R99" s="5"/>
      <c r="S99" s="5"/>
      <c r="T99" s="5"/>
      <c r="U99" s="5"/>
      <c r="V99" s="32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</row>
    <row r="100" spans="1:254" ht="15.75">
      <c r="A100" s="5"/>
      <c r="B100" s="5"/>
      <c r="C100" s="5"/>
      <c r="D100" s="5"/>
      <c r="E100" s="5"/>
      <c r="F100" s="49"/>
      <c r="G100" s="5"/>
      <c r="H100" s="5"/>
      <c r="I100" s="50"/>
      <c r="J100" s="50"/>
      <c r="K100" s="5"/>
      <c r="L100" s="5"/>
      <c r="M100" s="50"/>
      <c r="N100" s="5"/>
      <c r="O100" s="5"/>
      <c r="P100" s="5"/>
      <c r="Q100" s="5"/>
      <c r="R100" s="5"/>
      <c r="S100" s="5"/>
      <c r="T100" s="5"/>
      <c r="U100" s="5"/>
      <c r="V100" s="32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</row>
    <row r="101" spans="1:254" ht="15.75">
      <c r="A101" s="5"/>
      <c r="B101" s="5"/>
      <c r="C101" s="5"/>
      <c r="D101" s="5"/>
      <c r="E101" s="5"/>
      <c r="F101" s="49"/>
      <c r="G101" s="5"/>
      <c r="H101" s="5"/>
      <c r="I101" s="50"/>
      <c r="J101" s="50"/>
      <c r="K101" s="5"/>
      <c r="L101" s="5"/>
      <c r="M101" s="50"/>
      <c r="N101" s="5"/>
      <c r="O101" s="5"/>
      <c r="P101" s="5"/>
      <c r="Q101" s="5"/>
      <c r="R101" s="5"/>
      <c r="S101" s="5"/>
      <c r="T101" s="5"/>
      <c r="U101" s="5"/>
      <c r="V101" s="32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</row>
    <row r="102" spans="1:254" ht="15.75">
      <c r="A102" s="5"/>
      <c r="B102" s="5"/>
      <c r="C102" s="5"/>
      <c r="D102" s="5"/>
      <c r="E102" s="5"/>
      <c r="F102" s="49"/>
      <c r="G102" s="5"/>
      <c r="H102" s="5"/>
      <c r="I102" s="50"/>
      <c r="J102" s="50"/>
      <c r="K102" s="5"/>
      <c r="L102" s="5"/>
      <c r="M102" s="50"/>
      <c r="N102" s="5"/>
      <c r="O102" s="5"/>
      <c r="P102" s="5"/>
      <c r="Q102" s="5"/>
      <c r="R102" s="5"/>
      <c r="S102" s="5"/>
      <c r="T102" s="5"/>
      <c r="U102" s="5"/>
      <c r="V102" s="32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</row>
    <row r="103" spans="1:254" ht="15.75">
      <c r="A103" s="5"/>
      <c r="B103" s="5"/>
      <c r="C103" s="5"/>
      <c r="D103" s="5"/>
      <c r="E103" s="5"/>
      <c r="F103" s="49"/>
      <c r="G103" s="5"/>
      <c r="H103" s="5"/>
      <c r="I103" s="50"/>
      <c r="J103" s="50"/>
      <c r="K103" s="5"/>
      <c r="L103" s="5"/>
      <c r="M103" s="50"/>
      <c r="N103" s="5"/>
      <c r="O103" s="5"/>
      <c r="P103" s="5"/>
      <c r="Q103" s="5"/>
      <c r="R103" s="5"/>
      <c r="S103" s="5"/>
      <c r="T103" s="5"/>
      <c r="U103" s="5"/>
      <c r="V103" s="32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</row>
  </sheetData>
  <sheetProtection/>
  <printOptions horizontalCentered="1"/>
  <pageMargins left="0.25" right="0.25" top="0.16666666666666666" bottom="0.16666666666666666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0"/>
  <sheetViews>
    <sheetView zoomScale="87" zoomScaleNormal="87" zoomScalePageLayoutView="0" workbookViewId="0" topLeftCell="A1">
      <selection activeCell="C2" sqref="C2"/>
    </sheetView>
  </sheetViews>
  <sheetFormatPr defaultColWidth="8.88671875" defaultRowHeight="15"/>
  <cols>
    <col min="1" max="1" width="9.6640625" style="1" customWidth="1"/>
    <col min="2" max="2" width="10.6640625" style="1" customWidth="1"/>
    <col min="3" max="3" width="30.6640625" style="1" customWidth="1"/>
    <col min="4" max="4" width="11.6640625" style="72" customWidth="1"/>
    <col min="5" max="5" width="14.6640625" style="1" customWidth="1"/>
    <col min="6" max="6" width="8.6640625" style="1" customWidth="1"/>
    <col min="7" max="7" width="14.6640625" style="1" customWidth="1"/>
    <col min="8" max="8" width="15.6640625" style="1" customWidth="1"/>
    <col min="9" max="16384" width="9.6640625" style="1" customWidth="1"/>
  </cols>
  <sheetData>
    <row r="1" spans="1:256" ht="33.75" customHeight="1">
      <c r="A1" s="7" t="s">
        <v>45</v>
      </c>
      <c r="B1" s="7"/>
      <c r="C1" s="52"/>
      <c r="D1" s="54"/>
      <c r="E1" s="55"/>
      <c r="F1" s="52"/>
      <c r="G1" s="52"/>
      <c r="H1" s="5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85.5" customHeight="1">
      <c r="A2" s="33"/>
      <c r="B2" s="57" t="s">
        <v>2</v>
      </c>
      <c r="C2" s="34" t="s">
        <v>3</v>
      </c>
      <c r="D2" s="58" t="str">
        <f>'DATA INPUT'!H2</f>
        <v>INDEX</v>
      </c>
      <c r="E2" s="59" t="s">
        <v>46</v>
      </c>
      <c r="F2" s="35" t="s">
        <v>47</v>
      </c>
      <c r="G2" s="37" t="s">
        <v>48</v>
      </c>
      <c r="H2" s="37" t="s">
        <v>49</v>
      </c>
      <c r="I2" s="3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8.75" customHeight="1">
      <c r="A3" s="60" t="s">
        <v>7</v>
      </c>
      <c r="B3" s="61" t="s">
        <v>8</v>
      </c>
      <c r="C3" s="62" t="s">
        <v>10</v>
      </c>
      <c r="D3" s="63" t="s">
        <v>12</v>
      </c>
      <c r="E3" s="64" t="s">
        <v>14</v>
      </c>
      <c r="F3" s="62" t="s">
        <v>16</v>
      </c>
      <c r="G3" s="62" t="s">
        <v>18</v>
      </c>
      <c r="H3" s="62" t="s">
        <v>20</v>
      </c>
      <c r="I3" s="3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21.75" customHeight="1">
      <c r="A4" s="65">
        <v>4</v>
      </c>
      <c r="B4" s="18">
        <f>'DATA INPUT'!A3</f>
        <v>210028</v>
      </c>
      <c r="C4" s="18" t="str">
        <f>'DATA INPUT'!B3</f>
        <v>St. Mary's Hospital                 </v>
      </c>
      <c r="D4" s="19">
        <f>'DATA INPUT'!H3</f>
        <v>1.4021</v>
      </c>
      <c r="E4" s="66">
        <f>'DATA INPUT'!I3</f>
        <v>0.05577</v>
      </c>
      <c r="F4" s="67">
        <f>'DATA INPUT'!J3</f>
        <v>1</v>
      </c>
      <c r="G4" s="41">
        <f>'DATA INPUT'!K3</f>
        <v>0</v>
      </c>
      <c r="H4" s="41">
        <f>0.005-(((E4-$E$50)/($E$4-$E$50))*0.01)</f>
        <v>-0.005</v>
      </c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21.75" customHeight="1">
      <c r="A5" s="65">
        <v>5</v>
      </c>
      <c r="B5" s="18">
        <f>'DATA INPUT'!A4</f>
        <v>210032</v>
      </c>
      <c r="C5" s="18" t="str">
        <f>'DATA INPUT'!B4</f>
        <v>Union of Cecil                      </v>
      </c>
      <c r="D5" s="19">
        <f>'DATA INPUT'!H4</f>
        <v>1.258</v>
      </c>
      <c r="E5" s="66">
        <f>'DATA INPUT'!I4</f>
        <v>0.04366</v>
      </c>
      <c r="F5" s="67">
        <f>'DATA INPUT'!J4</f>
        <v>2</v>
      </c>
      <c r="G5" s="41">
        <f>'DATA INPUT'!K4</f>
        <v>0.0425531914893617</v>
      </c>
      <c r="H5" s="41">
        <f aca="true" t="shared" si="0" ref="H5:H48">0.005-(((E5-$E$49)/($E$5-$E$49))*0.01)</f>
        <v>-0.005</v>
      </c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21.75" customHeight="1">
      <c r="A6" s="65">
        <v>6</v>
      </c>
      <c r="B6" s="18">
        <f>'DATA INPUT'!A5</f>
        <v>210033</v>
      </c>
      <c r="C6" s="18" t="str">
        <f>'DATA INPUT'!B5</f>
        <v>Carroll Hospital Center             </v>
      </c>
      <c r="D6" s="19">
        <f>'DATA INPUT'!H5</f>
        <v>1.2452</v>
      </c>
      <c r="E6" s="66">
        <f>'DATA INPUT'!I5</f>
        <v>0.03869</v>
      </c>
      <c r="F6" s="67">
        <f>'DATA INPUT'!J5</f>
        <v>3</v>
      </c>
      <c r="G6" s="41">
        <f>'DATA INPUT'!K5</f>
        <v>0.06382978723404255</v>
      </c>
      <c r="H6" s="41">
        <f t="shared" si="0"/>
        <v>-0.004456355283307811</v>
      </c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21.75" customHeight="1">
      <c r="A7" s="65">
        <v>7</v>
      </c>
      <c r="B7" s="18">
        <f>'DATA INPUT'!A6</f>
        <v>210035</v>
      </c>
      <c r="C7" s="18" t="str">
        <f>'DATA INPUT'!B6</f>
        <v>Civista Medical Center              </v>
      </c>
      <c r="D7" s="19">
        <f>'DATA INPUT'!H6</f>
        <v>1.2029</v>
      </c>
      <c r="E7" s="66">
        <f>'DATA INPUT'!I6</f>
        <v>0.03125</v>
      </c>
      <c r="F7" s="67">
        <f>'DATA INPUT'!J6</f>
        <v>4</v>
      </c>
      <c r="G7" s="41">
        <f>'DATA INPUT'!K6</f>
        <v>0.0851063829787234</v>
      </c>
      <c r="H7" s="41">
        <f t="shared" si="0"/>
        <v>-0.0036425289870925396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21.75" customHeight="1">
      <c r="A8" s="65">
        <v>8</v>
      </c>
      <c r="B8" s="18">
        <f>'DATA INPUT'!A7</f>
        <v>210006</v>
      </c>
      <c r="C8" s="18" t="str">
        <f>'DATA INPUT'!B7</f>
        <v>Harford Memorial Hospital           </v>
      </c>
      <c r="D8" s="19">
        <f>'DATA INPUT'!H7</f>
        <v>1.1532</v>
      </c>
      <c r="E8" s="66">
        <f>'DATA INPUT'!I7</f>
        <v>0.02886</v>
      </c>
      <c r="F8" s="67">
        <f>'DATA INPUT'!J7</f>
        <v>5</v>
      </c>
      <c r="G8" s="41">
        <f>'DATA INPUT'!K7</f>
        <v>0.10638297872340426</v>
      </c>
      <c r="H8" s="41">
        <f t="shared" si="0"/>
        <v>-0.0033810982279588704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21.75" customHeight="1">
      <c r="A9" s="65">
        <v>9</v>
      </c>
      <c r="B9" s="18">
        <f>'DATA INPUT'!A8</f>
        <v>210025</v>
      </c>
      <c r="C9" s="18" t="str">
        <f>'DATA INPUT'!B8</f>
        <v>Memorial of Cumberland              </v>
      </c>
      <c r="D9" s="19">
        <f>'DATA INPUT'!H8</f>
        <v>1.2265</v>
      </c>
      <c r="E9" s="66">
        <f>'DATA INPUT'!I8</f>
        <v>0.02821</v>
      </c>
      <c r="F9" s="67">
        <f>'DATA INPUT'!J8</f>
        <v>6</v>
      </c>
      <c r="G9" s="41">
        <f>'DATA INPUT'!K8</f>
        <v>0.1276595744680851</v>
      </c>
      <c r="H9" s="41">
        <f t="shared" si="0"/>
        <v>-0.0033099978122949026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21.75" customHeight="1">
      <c r="A10" s="65">
        <v>10</v>
      </c>
      <c r="B10" s="18">
        <f>'DATA INPUT'!A9</f>
        <v>210027</v>
      </c>
      <c r="C10" s="18" t="str">
        <f>'DATA INPUT'!B9</f>
        <v>Braddock Hospital                   </v>
      </c>
      <c r="D10" s="19">
        <f>'DATA INPUT'!H9</f>
        <v>1.1574</v>
      </c>
      <c r="E10" s="66">
        <f>'DATA INPUT'!I9</f>
        <v>0.02707</v>
      </c>
      <c r="F10" s="67">
        <f>'DATA INPUT'!J9</f>
        <v>7</v>
      </c>
      <c r="G10" s="41">
        <f>'DATA INPUT'!K9</f>
        <v>0.14893617021276595</v>
      </c>
      <c r="H10" s="41">
        <f t="shared" si="0"/>
        <v>-0.0031852986217457873</v>
      </c>
      <c r="I10" s="1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21.75" customHeight="1">
      <c r="A11" s="65">
        <v>11</v>
      </c>
      <c r="B11" s="18">
        <f>'DATA INPUT'!A10</f>
        <v>210043</v>
      </c>
      <c r="C11" s="18" t="str">
        <f>'DATA INPUT'!B10</f>
        <v>Baltimore Washington Medical Center </v>
      </c>
      <c r="D11" s="19">
        <f>'DATA INPUT'!H10</f>
        <v>1.1565</v>
      </c>
      <c r="E11" s="66">
        <f>'DATA INPUT'!I10</f>
        <v>0.02589</v>
      </c>
      <c r="F11" s="67">
        <f>'DATA INPUT'!J10</f>
        <v>8</v>
      </c>
      <c r="G11" s="41">
        <f>'DATA INPUT'!K10</f>
        <v>0.1702127659574468</v>
      </c>
      <c r="H11" s="41">
        <f t="shared" si="0"/>
        <v>-0.003056224021001968</v>
      </c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21.75" customHeight="1">
      <c r="A12" s="65">
        <v>12</v>
      </c>
      <c r="B12" s="18">
        <f>'DATA INPUT'!A11</f>
        <v>210029</v>
      </c>
      <c r="C12" s="18" t="str">
        <f>'DATA INPUT'!B11</f>
        <v>Johns Hopkins Bayview Medical Center</v>
      </c>
      <c r="D12" s="19">
        <f>'DATA INPUT'!H11</f>
        <v>1.1376</v>
      </c>
      <c r="E12" s="66">
        <f>'DATA INPUT'!I11</f>
        <v>0.02288</v>
      </c>
      <c r="F12" s="67">
        <f>'DATA INPUT'!J11</f>
        <v>9</v>
      </c>
      <c r="G12" s="41">
        <f>'DATA INPUT'!K11</f>
        <v>0.19148936170212766</v>
      </c>
      <c r="H12" s="41">
        <f t="shared" si="0"/>
        <v>-0.002726974403850361</v>
      </c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21.75" customHeight="1">
      <c r="A13" s="65">
        <v>13</v>
      </c>
      <c r="B13" s="18">
        <f>'DATA INPUT'!A12</f>
        <v>210056</v>
      </c>
      <c r="C13" s="18" t="str">
        <f>'DATA INPUT'!B12</f>
        <v>Good Samaritan Hospital             </v>
      </c>
      <c r="D13" s="19">
        <f>'DATA INPUT'!H12</f>
        <v>1.1184</v>
      </c>
      <c r="E13" s="66">
        <f>'DATA INPUT'!I12</f>
        <v>0.02189</v>
      </c>
      <c r="F13" s="67">
        <f>'DATA INPUT'!J12</f>
        <v>10</v>
      </c>
      <c r="G13" s="41">
        <f>'DATA INPUT'!K12</f>
        <v>0.2127659574468085</v>
      </c>
      <c r="H13" s="41">
        <f t="shared" si="0"/>
        <v>-0.0026186830015313923</v>
      </c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21.75" customHeight="1">
      <c r="A14" s="65">
        <v>14</v>
      </c>
      <c r="B14" s="18">
        <f>'DATA INPUT'!A13</f>
        <v>210030</v>
      </c>
      <c r="C14" s="18" t="str">
        <f>'DATA INPUT'!B13</f>
        <v>Chester River Hospital Center       </v>
      </c>
      <c r="D14" s="19">
        <f>'DATA INPUT'!H13</f>
        <v>1.1317</v>
      </c>
      <c r="E14" s="66">
        <f>'DATA INPUT'!I13</f>
        <v>0.02063</v>
      </c>
      <c r="F14" s="67">
        <f>'DATA INPUT'!J13</f>
        <v>11</v>
      </c>
      <c r="G14" s="41">
        <f>'DATA INPUT'!K13</f>
        <v>0.23404255319148937</v>
      </c>
      <c r="H14" s="41">
        <f t="shared" si="0"/>
        <v>-0.0024808575803981613</v>
      </c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21.75" customHeight="1">
      <c r="A15" s="65">
        <v>15</v>
      </c>
      <c r="B15" s="18">
        <f>'DATA INPUT'!A14</f>
        <v>210049</v>
      </c>
      <c r="C15" s="18" t="str">
        <f>'DATA INPUT'!B14</f>
        <v>Upper Chesapeake Medical Center     </v>
      </c>
      <c r="D15" s="19">
        <f>'DATA INPUT'!H14</f>
        <v>1.1274</v>
      </c>
      <c r="E15" s="66">
        <f>'DATA INPUT'!I14</f>
        <v>0.0183</v>
      </c>
      <c r="F15" s="67">
        <f>'DATA INPUT'!J14</f>
        <v>12</v>
      </c>
      <c r="G15" s="41">
        <f>'DATA INPUT'!K14</f>
        <v>0.2553191489361702</v>
      </c>
      <c r="H15" s="41">
        <f t="shared" si="0"/>
        <v>-0.0022259899365565513</v>
      </c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21.75" customHeight="1">
      <c r="A16" s="65">
        <v>16</v>
      </c>
      <c r="B16" s="18">
        <f>'DATA INPUT'!A15</f>
        <v>210037</v>
      </c>
      <c r="C16" s="18" t="str">
        <f>'DATA INPUT'!B15</f>
        <v>Memorial Hospital at Easton         </v>
      </c>
      <c r="D16" s="19">
        <f>'DATA INPUT'!H15</f>
        <v>1.0735</v>
      </c>
      <c r="E16" s="66">
        <f>'DATA INPUT'!I15</f>
        <v>0.01117</v>
      </c>
      <c r="F16" s="67">
        <f>'DATA INPUT'!J15</f>
        <v>13</v>
      </c>
      <c r="G16" s="41">
        <f>'DATA INPUT'!K15</f>
        <v>0.2765957446808511</v>
      </c>
      <c r="H16" s="41">
        <f t="shared" si="0"/>
        <v>-0.0014460730693502512</v>
      </c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21.75" customHeight="1">
      <c r="A17" s="65">
        <v>17</v>
      </c>
      <c r="B17" s="18">
        <f>'DATA INPUT'!A16</f>
        <v>210005</v>
      </c>
      <c r="C17" s="18" t="str">
        <f>'DATA INPUT'!B16</f>
        <v>Frederick Memorial Hospital         </v>
      </c>
      <c r="D17" s="19">
        <f>'DATA INPUT'!H16</f>
        <v>1.0698</v>
      </c>
      <c r="E17" s="66">
        <f>'DATA INPUT'!I16</f>
        <v>0.01081</v>
      </c>
      <c r="F17" s="67">
        <f>'DATA INPUT'!J16</f>
        <v>14</v>
      </c>
      <c r="G17" s="41">
        <f>'DATA INPUT'!K16</f>
        <v>0.2978723404255319</v>
      </c>
      <c r="H17" s="41">
        <f t="shared" si="0"/>
        <v>-0.0014066943775978991</v>
      </c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21.75" customHeight="1">
      <c r="A18" s="65">
        <v>18</v>
      </c>
      <c r="B18" s="18">
        <f>'DATA INPUT'!A17</f>
        <v>210051</v>
      </c>
      <c r="C18" s="18" t="str">
        <f>'DATA INPUT'!B17</f>
        <v>Doctors Community Hospital          </v>
      </c>
      <c r="D18" s="19">
        <f>'DATA INPUT'!H17</f>
        <v>1.0487</v>
      </c>
      <c r="E18" s="66">
        <f>'DATA INPUT'!I17</f>
        <v>0.00904</v>
      </c>
      <c r="F18" s="67">
        <f>'DATA INPUT'!J17</f>
        <v>15</v>
      </c>
      <c r="G18" s="41">
        <f>'DATA INPUT'!K17</f>
        <v>0.3191489361702128</v>
      </c>
      <c r="H18" s="41">
        <f t="shared" si="0"/>
        <v>-0.0012130824764821704</v>
      </c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21.75" customHeight="1">
      <c r="A19" s="65">
        <v>19</v>
      </c>
      <c r="B19" s="18">
        <f>'DATA INPUT'!A18</f>
        <v>210015</v>
      </c>
      <c r="C19" s="18" t="str">
        <f>'DATA INPUT'!B18</f>
        <v>Franklin Square Hospital Center     </v>
      </c>
      <c r="D19" s="19">
        <f>'DATA INPUT'!H18</f>
        <v>1.0346</v>
      </c>
      <c r="E19" s="66">
        <f>'DATA INPUT'!I18</f>
        <v>0.00555</v>
      </c>
      <c r="F19" s="67">
        <f>'DATA INPUT'!J18</f>
        <v>16</v>
      </c>
      <c r="G19" s="41">
        <f>'DATA INPUT'!K18</f>
        <v>0.3404255319148936</v>
      </c>
      <c r="H19" s="41">
        <f t="shared" si="0"/>
        <v>-0.0008313279369940932</v>
      </c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21.75" customHeight="1">
      <c r="A20" s="65">
        <v>20</v>
      </c>
      <c r="B20" s="18">
        <f>'DATA INPUT'!A19</f>
        <v>210002</v>
      </c>
      <c r="C20" s="18" t="str">
        <f>'DATA INPUT'!B19</f>
        <v>University of Maryland Hospital     </v>
      </c>
      <c r="D20" s="19">
        <f>'DATA INPUT'!H19</f>
        <v>1.0307</v>
      </c>
      <c r="E20" s="66">
        <f>'DATA INPUT'!I19</f>
        <v>0.00511</v>
      </c>
      <c r="F20" s="67">
        <f>'DATA INPUT'!J19</f>
        <v>17</v>
      </c>
      <c r="G20" s="41">
        <f>'DATA INPUT'!K19</f>
        <v>0.3617021276595745</v>
      </c>
      <c r="H20" s="41">
        <f t="shared" si="0"/>
        <v>-0.0007831984248523292</v>
      </c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21.75" customHeight="1">
      <c r="A21" s="65">
        <v>21</v>
      </c>
      <c r="B21" s="18">
        <f>'DATA INPUT'!A20</f>
        <v>210004</v>
      </c>
      <c r="C21" s="18" t="str">
        <f>'DATA INPUT'!B20</f>
        <v>Holy Cross Hospital                 </v>
      </c>
      <c r="D21" s="19">
        <f>'DATA INPUT'!H20</f>
        <v>1.0417</v>
      </c>
      <c r="E21" s="66">
        <f>'DATA INPUT'!I20</f>
        <v>0.00483</v>
      </c>
      <c r="F21" s="67">
        <f>'DATA INPUT'!J20</f>
        <v>18</v>
      </c>
      <c r="G21" s="41">
        <f>'DATA INPUT'!K20</f>
        <v>0.3829787234042553</v>
      </c>
      <c r="H21" s="41">
        <f t="shared" si="0"/>
        <v>-0.000752570553489389</v>
      </c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21.75" customHeight="1">
      <c r="A22" s="65">
        <v>22</v>
      </c>
      <c r="B22" s="18">
        <f>'DATA INPUT'!A21</f>
        <v>210007</v>
      </c>
      <c r="C22" s="18" t="str">
        <f>'DATA INPUT'!B21</f>
        <v>St. Joseph Medical Center           </v>
      </c>
      <c r="D22" s="19">
        <f>'DATA INPUT'!H21</f>
        <v>1.0296</v>
      </c>
      <c r="E22" s="66">
        <f>'DATA INPUT'!I21</f>
        <v>0.00389</v>
      </c>
      <c r="F22" s="67">
        <f>'DATA INPUT'!J21</f>
        <v>19</v>
      </c>
      <c r="G22" s="41">
        <f>'DATA INPUT'!K21</f>
        <v>0.40425531914893614</v>
      </c>
      <c r="H22" s="41">
        <f t="shared" si="0"/>
        <v>-0.0006497484139138029</v>
      </c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21.75" customHeight="1">
      <c r="A23" s="65">
        <v>23</v>
      </c>
      <c r="B23" s="18">
        <f>'DATA INPUT'!A22</f>
        <v>210040</v>
      </c>
      <c r="C23" s="18" t="str">
        <f>'DATA INPUT'!B22</f>
        <v>Northwest Hospital Center           </v>
      </c>
      <c r="D23" s="19">
        <f>'DATA INPUT'!H22</f>
        <v>1.0157</v>
      </c>
      <c r="E23" s="66">
        <f>'DATA INPUT'!I22</f>
        <v>0.00328</v>
      </c>
      <c r="F23" s="67">
        <f>'DATA INPUT'!J22</f>
        <v>20</v>
      </c>
      <c r="G23" s="41">
        <f>'DATA INPUT'!K22</f>
        <v>0.425531914893617</v>
      </c>
      <c r="H23" s="41">
        <f t="shared" si="0"/>
        <v>-0.0005830234084445406</v>
      </c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21.75" customHeight="1">
      <c r="A24" s="65">
        <v>24</v>
      </c>
      <c r="B24" s="18">
        <f>'DATA INPUT'!A23</f>
        <v>210054</v>
      </c>
      <c r="C24" s="18" t="str">
        <f>'DATA INPUT'!B23</f>
        <v>Southern Maryland Hospital Center   </v>
      </c>
      <c r="D24" s="19">
        <f>'DATA INPUT'!H23</f>
        <v>1.0151</v>
      </c>
      <c r="E24" s="66">
        <f>'DATA INPUT'!I23</f>
        <v>0.00257</v>
      </c>
      <c r="F24" s="67">
        <f>'DATA INPUT'!J23</f>
        <v>21</v>
      </c>
      <c r="G24" s="41">
        <f>'DATA INPUT'!K23</f>
        <v>0.44680851063829785</v>
      </c>
      <c r="H24" s="41">
        <f t="shared" si="0"/>
        <v>-0.0005053598774885145</v>
      </c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21.75" customHeight="1">
      <c r="A25" s="65">
        <v>25</v>
      </c>
      <c r="B25" s="18">
        <f>'DATA INPUT'!A24</f>
        <v>210001</v>
      </c>
      <c r="C25" s="18" t="str">
        <f>'DATA INPUT'!B24</f>
        <v>Washington County Hospital          </v>
      </c>
      <c r="D25" s="19">
        <f>'DATA INPUT'!H24</f>
        <v>1.0069</v>
      </c>
      <c r="E25" s="66">
        <f>'DATA INPUT'!I24</f>
        <v>0.00105</v>
      </c>
      <c r="F25" s="67">
        <f>'DATA INPUT'!J24</f>
        <v>22</v>
      </c>
      <c r="G25" s="41">
        <f>'DATA INPUT'!K24</f>
        <v>0.46808510638297873</v>
      </c>
      <c r="H25" s="41">
        <f t="shared" si="0"/>
        <v>-0.0003390942900896952</v>
      </c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21.75" customHeight="1">
      <c r="A26" s="65">
        <v>26</v>
      </c>
      <c r="B26" s="18">
        <f>'DATA INPUT'!A25</f>
        <v>210038</v>
      </c>
      <c r="C26" s="18" t="str">
        <f>'DATA INPUT'!B25</f>
        <v>Maryland General Hospital           </v>
      </c>
      <c r="D26" s="19">
        <f>'DATA INPUT'!H25</f>
        <v>0.9976</v>
      </c>
      <c r="E26" s="66">
        <f>'DATA INPUT'!I25</f>
        <v>-0.00055</v>
      </c>
      <c r="F26" s="67">
        <f>'DATA INPUT'!J25</f>
        <v>23</v>
      </c>
      <c r="G26" s="41">
        <f>'DATA INPUT'!K25</f>
        <v>0.48936170212765956</v>
      </c>
      <c r="H26" s="41">
        <f t="shared" si="0"/>
        <v>-0.00016407788230146571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21.75" customHeight="1">
      <c r="A27" s="65">
        <v>27</v>
      </c>
      <c r="B27" s="18">
        <f>'DATA INPUT'!A26</f>
        <v>210057</v>
      </c>
      <c r="C27" s="18" t="str">
        <f>'DATA INPUT'!B26</f>
        <v>Shady Grove Adventist Hospital      </v>
      </c>
      <c r="D27" s="19">
        <f>'DATA INPUT'!H26</f>
        <v>0.9923</v>
      </c>
      <c r="E27" s="66">
        <f>'DATA INPUT'!I26</f>
        <v>-0.00099</v>
      </c>
      <c r="F27" s="67">
        <f>'DATA INPUT'!J26</f>
        <v>24</v>
      </c>
      <c r="G27" s="41">
        <f>'DATA INPUT'!K26</f>
        <v>0.5106382978723404</v>
      </c>
      <c r="H27" s="41">
        <f t="shared" si="0"/>
        <v>-0.00011594837015970177</v>
      </c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21.75" customHeight="1">
      <c r="A28" s="65">
        <v>28</v>
      </c>
      <c r="B28" s="18">
        <f>'DATA INPUT'!A27</f>
        <v>210009</v>
      </c>
      <c r="C28" s="18" t="str">
        <f>'DATA INPUT'!B27</f>
        <v>Johns Hopkins Hospital              </v>
      </c>
      <c r="D28" s="19">
        <f>'DATA INPUT'!H27</f>
        <v>0.9888</v>
      </c>
      <c r="E28" s="66">
        <f>'DATA INPUT'!I27</f>
        <v>-0.00184</v>
      </c>
      <c r="F28" s="67">
        <f>'DATA INPUT'!J27</f>
        <v>25</v>
      </c>
      <c r="G28" s="41">
        <f>'DATA INPUT'!K27</f>
        <v>0.5319148936170213</v>
      </c>
      <c r="H28" s="41">
        <f t="shared" si="0"/>
        <v>-2.2970903522204732E-05</v>
      </c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21.75" customHeight="1">
      <c r="A29" s="65">
        <v>29</v>
      </c>
      <c r="B29" s="18">
        <f>'DATA INPUT'!A28</f>
        <v>210018</v>
      </c>
      <c r="C29" s="18" t="str">
        <f>'DATA INPUT'!B28</f>
        <v>Montgomery General Hospital         </v>
      </c>
      <c r="D29" s="19">
        <f>'DATA INPUT'!H28</f>
        <v>0.9889</v>
      </c>
      <c r="E29" s="66">
        <f>'DATA INPUT'!I28</f>
        <v>-0.00187</v>
      </c>
      <c r="F29" s="67">
        <f>'DATA INPUT'!J28</f>
        <v>26</v>
      </c>
      <c r="G29" s="41">
        <f>'DATA INPUT'!K28</f>
        <v>0.5531914893617021</v>
      </c>
      <c r="H29" s="41">
        <f t="shared" si="0"/>
        <v>-1.9689345876175608E-05</v>
      </c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21.75" customHeight="1">
      <c r="A30" s="65">
        <v>30</v>
      </c>
      <c r="B30" s="18">
        <f>'DATA INPUT'!A29</f>
        <v>210011</v>
      </c>
      <c r="C30" s="18" t="str">
        <f>'DATA INPUT'!B29</f>
        <v>St. Agnes Hospital                  </v>
      </c>
      <c r="D30" s="19">
        <f>'DATA INPUT'!H29</f>
        <v>0.9863</v>
      </c>
      <c r="E30" s="66">
        <f>'DATA INPUT'!I29</f>
        <v>-0.00207</v>
      </c>
      <c r="F30" s="67">
        <f>'DATA INPUT'!J29</f>
        <v>27</v>
      </c>
      <c r="G30" s="41">
        <f>'DATA INPUT'!K29</f>
        <v>0.574468085106383</v>
      </c>
      <c r="H30" s="41">
        <f t="shared" si="0"/>
        <v>2.1877050973536163E-06</v>
      </c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21.75" customHeight="1">
      <c r="A31" s="65">
        <v>31</v>
      </c>
      <c r="B31" s="18">
        <f>'DATA INPUT'!A30</f>
        <v>210023</v>
      </c>
      <c r="C31" s="18" t="str">
        <f>'DATA INPUT'!B30</f>
        <v>Anne Arundel Medical Center         </v>
      </c>
      <c r="D31" s="19">
        <f>'DATA INPUT'!H30</f>
        <v>0.9754</v>
      </c>
      <c r="E31" s="66">
        <f>'DATA INPUT'!I30</f>
        <v>-0.00288</v>
      </c>
      <c r="F31" s="67">
        <f>'DATA INPUT'!J30</f>
        <v>28</v>
      </c>
      <c r="G31" s="41">
        <f>'DATA INPUT'!K30</f>
        <v>0.5957446808510638</v>
      </c>
      <c r="H31" s="41">
        <f t="shared" si="0"/>
        <v>9.078976154014515E-05</v>
      </c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21.75" customHeight="1">
      <c r="A32" s="65">
        <v>32</v>
      </c>
      <c r="B32" s="18">
        <f>'DATA INPUT'!A31</f>
        <v>210008</v>
      </c>
      <c r="C32" s="18" t="str">
        <f>'DATA INPUT'!B31</f>
        <v>Mercy Medical Center                </v>
      </c>
      <c r="D32" s="19">
        <f>'DATA INPUT'!H31</f>
        <v>0.9731</v>
      </c>
      <c r="E32" s="66">
        <f>'DATA INPUT'!I31</f>
        <v>-0.0036</v>
      </c>
      <c r="F32" s="67">
        <f>'DATA INPUT'!J31</f>
        <v>29</v>
      </c>
      <c r="G32" s="41">
        <f>'DATA INPUT'!K31</f>
        <v>0.6170212765957447</v>
      </c>
      <c r="H32" s="41">
        <f t="shared" si="0"/>
        <v>0.00016954714504484845</v>
      </c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21.75" customHeight="1">
      <c r="A33" s="65">
        <v>33</v>
      </c>
      <c r="B33" s="18">
        <f>'DATA INPUT'!A32</f>
        <v>210019</v>
      </c>
      <c r="C33" s="18" t="str">
        <f>'DATA INPUT'!B32</f>
        <v>Peninsula Regional Medical Center   </v>
      </c>
      <c r="D33" s="19">
        <f>'DATA INPUT'!H32</f>
        <v>0.9696</v>
      </c>
      <c r="E33" s="66">
        <f>'DATA INPUT'!I32</f>
        <v>-0.00474</v>
      </c>
      <c r="F33" s="67">
        <f>'DATA INPUT'!J32</f>
        <v>30</v>
      </c>
      <c r="G33" s="41">
        <f>'DATA INPUT'!K32</f>
        <v>0.6382978723404256</v>
      </c>
      <c r="H33" s="41">
        <f t="shared" si="0"/>
        <v>0.0002942463355939621</v>
      </c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21.75" customHeight="1">
      <c r="A34" s="65">
        <v>34</v>
      </c>
      <c r="B34" s="18">
        <f>'DATA INPUT'!A33</f>
        <v>210034</v>
      </c>
      <c r="C34" s="18" t="str">
        <f>'DATA INPUT'!B33</f>
        <v>Harbor Hospital Center              </v>
      </c>
      <c r="D34" s="19">
        <f>'DATA INPUT'!H33</f>
        <v>0.9598</v>
      </c>
      <c r="E34" s="66">
        <f>'DATA INPUT'!I33</f>
        <v>-0.0062</v>
      </c>
      <c r="F34" s="67">
        <f>'DATA INPUT'!J33</f>
        <v>31</v>
      </c>
      <c r="G34" s="41">
        <f>'DATA INPUT'!K33</f>
        <v>0.6595744680851063</v>
      </c>
      <c r="H34" s="41">
        <f t="shared" si="0"/>
        <v>0.0004539488077007223</v>
      </c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21.75" customHeight="1">
      <c r="A35" s="65">
        <v>35</v>
      </c>
      <c r="B35" s="18">
        <f>'DATA INPUT'!A34</f>
        <v>210022</v>
      </c>
      <c r="C35" s="18" t="str">
        <f>'DATA INPUT'!B34</f>
        <v>Suburban Hospital                   </v>
      </c>
      <c r="D35" s="19">
        <f>'DATA INPUT'!H34</f>
        <v>0.9527</v>
      </c>
      <c r="E35" s="66">
        <f>'DATA INPUT'!I34</f>
        <v>-0.00672</v>
      </c>
      <c r="F35" s="67">
        <f>'DATA INPUT'!J34</f>
        <v>32</v>
      </c>
      <c r="G35" s="41">
        <f>'DATA INPUT'!K34</f>
        <v>0.6808510638297872</v>
      </c>
      <c r="H35" s="41">
        <f t="shared" si="0"/>
        <v>0.0005108291402318972</v>
      </c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21.75" customHeight="1">
      <c r="A36" s="65">
        <v>36</v>
      </c>
      <c r="B36" s="18">
        <f>'DATA INPUT'!A35</f>
        <v>210039</v>
      </c>
      <c r="C36" s="18" t="str">
        <f>'DATA INPUT'!B35</f>
        <v>Calvert Memorial Hospital           </v>
      </c>
      <c r="D36" s="19">
        <f>'DATA INPUT'!H35</f>
        <v>0.9451</v>
      </c>
      <c r="E36" s="66">
        <f>'DATA INPUT'!I35</f>
        <v>-0.00808</v>
      </c>
      <c r="F36" s="67">
        <f>'DATA INPUT'!J35</f>
        <v>33</v>
      </c>
      <c r="G36" s="41">
        <f>'DATA INPUT'!K35</f>
        <v>0.7021276595744681</v>
      </c>
      <c r="H36" s="41">
        <f t="shared" si="0"/>
        <v>0.0006595930868518937</v>
      </c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21.75" customHeight="1">
      <c r="A37" s="65">
        <v>37</v>
      </c>
      <c r="B37" s="18">
        <f>'DATA INPUT'!A36</f>
        <v>210048</v>
      </c>
      <c r="C37" s="18" t="str">
        <f>'DATA INPUT'!B36</f>
        <v>Howard County General Hospital      </v>
      </c>
      <c r="D37" s="19">
        <f>'DATA INPUT'!H36</f>
        <v>0.9077</v>
      </c>
      <c r="E37" s="66">
        <f>'DATA INPUT'!I36</f>
        <v>-0.0131</v>
      </c>
      <c r="F37" s="67">
        <f>'DATA INPUT'!J36</f>
        <v>34</v>
      </c>
      <c r="G37" s="41">
        <f>'DATA INPUT'!K36</f>
        <v>0.723404255319149</v>
      </c>
      <c r="H37" s="41">
        <f t="shared" si="0"/>
        <v>0.001208707066287465</v>
      </c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21.75" customHeight="1">
      <c r="A38" s="65">
        <v>38</v>
      </c>
      <c r="B38" s="18">
        <f>'DATA INPUT'!A37</f>
        <v>210061</v>
      </c>
      <c r="C38" s="18" t="str">
        <f>'DATA INPUT'!B37</f>
        <v>Atlantic General Hospital           </v>
      </c>
      <c r="D38" s="19">
        <f>'DATA INPUT'!H37</f>
        <v>0.9134</v>
      </c>
      <c r="E38" s="66">
        <f>'DATA INPUT'!I37</f>
        <v>-0.01502</v>
      </c>
      <c r="F38" s="67">
        <f>'DATA INPUT'!J37</f>
        <v>35</v>
      </c>
      <c r="G38" s="41">
        <f>'DATA INPUT'!K37</f>
        <v>0.7446808510638298</v>
      </c>
      <c r="H38" s="41">
        <f t="shared" si="0"/>
        <v>0.001418726755633341</v>
      </c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21.75" customHeight="1">
      <c r="A39" s="65">
        <v>39</v>
      </c>
      <c r="B39" s="18">
        <f>'DATA INPUT'!A38</f>
        <v>210016</v>
      </c>
      <c r="C39" s="18" t="str">
        <f>'DATA INPUT'!B38</f>
        <v>Washington Adventist Hospital       </v>
      </c>
      <c r="D39" s="19">
        <f>'DATA INPUT'!H38</f>
        <v>0.9024</v>
      </c>
      <c r="E39" s="66">
        <f>'DATA INPUT'!I38</f>
        <v>-0.01585</v>
      </c>
      <c r="F39" s="67">
        <f>'DATA INPUT'!J38</f>
        <v>36</v>
      </c>
      <c r="G39" s="41">
        <f>'DATA INPUT'!K38</f>
        <v>0.7659574468085106</v>
      </c>
      <c r="H39" s="41">
        <f t="shared" si="0"/>
        <v>0.0015095165171734861</v>
      </c>
      <c r="I39" s="1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21.75" customHeight="1">
      <c r="A40" s="65">
        <v>40</v>
      </c>
      <c r="B40" s="18">
        <f>'DATA INPUT'!A39</f>
        <v>210017</v>
      </c>
      <c r="C40" s="18" t="str">
        <f>'DATA INPUT'!B39</f>
        <v>Garrett County Memorial Hospital    </v>
      </c>
      <c r="D40" s="19">
        <f>'DATA INPUT'!H39</f>
        <v>0.8768</v>
      </c>
      <c r="E40" s="66">
        <f>'DATA INPUT'!I39</f>
        <v>-0.01601</v>
      </c>
      <c r="F40" s="67">
        <f>'DATA INPUT'!J39</f>
        <v>37</v>
      </c>
      <c r="G40" s="41">
        <f>'DATA INPUT'!K39</f>
        <v>0.7872340425531915</v>
      </c>
      <c r="H40" s="41">
        <f t="shared" si="0"/>
        <v>0.0015270181579523081</v>
      </c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21.75" customHeight="1">
      <c r="A41" s="65">
        <v>41</v>
      </c>
      <c r="B41" s="18">
        <f>'DATA INPUT'!A40</f>
        <v>210012</v>
      </c>
      <c r="C41" s="18" t="str">
        <f>'DATA INPUT'!B40</f>
        <v>Sinai Hospital                      </v>
      </c>
      <c r="D41" s="19">
        <f>'DATA INPUT'!H40</f>
        <v>0.8915</v>
      </c>
      <c r="E41" s="66">
        <f>'DATA INPUT'!I40</f>
        <v>-0.01697</v>
      </c>
      <c r="F41" s="67">
        <f>'DATA INPUT'!J40</f>
        <v>38</v>
      </c>
      <c r="G41" s="41">
        <f>'DATA INPUT'!K40</f>
        <v>0.8085106382978723</v>
      </c>
      <c r="H41" s="41">
        <f t="shared" si="0"/>
        <v>0.0016320280026252466</v>
      </c>
      <c r="I41" s="1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21.75" customHeight="1">
      <c r="A42" s="65">
        <v>42</v>
      </c>
      <c r="B42" s="18">
        <f>'DATA INPUT'!A41</f>
        <v>210010</v>
      </c>
      <c r="C42" s="18" t="str">
        <f>'DATA INPUT'!B41</f>
        <v>Dorchester General Hospital         </v>
      </c>
      <c r="D42" s="19">
        <f>'DATA INPUT'!H41</f>
        <v>0.9131</v>
      </c>
      <c r="E42" s="66">
        <f>'DATA INPUT'!I41</f>
        <v>-0.01885</v>
      </c>
      <c r="F42" s="67">
        <f>'DATA INPUT'!J41</f>
        <v>39</v>
      </c>
      <c r="G42" s="41">
        <f>'DATA INPUT'!K41</f>
        <v>0.8297872340425532</v>
      </c>
      <c r="H42" s="41">
        <f t="shared" si="0"/>
        <v>0.0018376722817764167</v>
      </c>
      <c r="I42" s="14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21.75" customHeight="1">
      <c r="A43" s="65">
        <v>43</v>
      </c>
      <c r="B43" s="18">
        <f>'DATA INPUT'!A42</f>
        <v>210044</v>
      </c>
      <c r="C43" s="18" t="str">
        <f>'DATA INPUT'!B42</f>
        <v>GBMC                                </v>
      </c>
      <c r="D43" s="19">
        <f>'DATA INPUT'!H42</f>
        <v>0.8456</v>
      </c>
      <c r="E43" s="66">
        <f>'DATA INPUT'!I42</f>
        <v>-0.01913</v>
      </c>
      <c r="F43" s="67">
        <f>'DATA INPUT'!J42</f>
        <v>40</v>
      </c>
      <c r="G43" s="41">
        <f>'DATA INPUT'!K42</f>
        <v>0.851063829787234</v>
      </c>
      <c r="H43" s="41">
        <f t="shared" si="0"/>
        <v>0.0018683001531393574</v>
      </c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21.75" customHeight="1">
      <c r="A44" s="65">
        <v>44</v>
      </c>
      <c r="B44" s="18">
        <f>'DATA INPUT'!A43</f>
        <v>210024</v>
      </c>
      <c r="C44" s="18" t="str">
        <f>'DATA INPUT'!B43</f>
        <v>Union Memorial Hospital             </v>
      </c>
      <c r="D44" s="19">
        <f>'DATA INPUT'!H43</f>
        <v>0.853</v>
      </c>
      <c r="E44" s="66">
        <f>'DATA INPUT'!I43</f>
        <v>-0.02192</v>
      </c>
      <c r="F44" s="67">
        <f>'DATA INPUT'!J43</f>
        <v>41</v>
      </c>
      <c r="G44" s="41">
        <f>'DATA INPUT'!K43</f>
        <v>0.8723404255319149</v>
      </c>
      <c r="H44" s="41">
        <f t="shared" si="0"/>
        <v>0.0021734850142200836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21.75" customHeight="1">
      <c r="A45" s="65">
        <v>45</v>
      </c>
      <c r="B45" s="18">
        <f>'DATA INPUT'!A44</f>
        <v>210045</v>
      </c>
      <c r="C45" s="18" t="str">
        <f>'DATA INPUT'!B44</f>
        <v>McCready Memorial Hospital          </v>
      </c>
      <c r="D45" s="19">
        <f>'DATA INPUT'!H44</f>
        <v>0.8846</v>
      </c>
      <c r="E45" s="66">
        <f>'DATA INPUT'!I44</f>
        <v>-0.02216</v>
      </c>
      <c r="F45" s="67">
        <f>'DATA INPUT'!J44</f>
        <v>42</v>
      </c>
      <c r="G45" s="41">
        <f>'DATA INPUT'!K44</f>
        <v>0.8936170212765957</v>
      </c>
      <c r="H45" s="41">
        <f t="shared" si="0"/>
        <v>0.0021997374753883183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21.75" customHeight="1">
      <c r="A46" s="65">
        <v>46</v>
      </c>
      <c r="B46" s="18">
        <f>'DATA INPUT'!A45</f>
        <v>210060</v>
      </c>
      <c r="C46" s="18" t="str">
        <f>'DATA INPUT'!B45</f>
        <v>Fort Washington</v>
      </c>
      <c r="D46" s="19">
        <f>'DATA INPUT'!H45</f>
        <v>0.7793</v>
      </c>
      <c r="E46" s="66">
        <f>'DATA INPUT'!I45</f>
        <v>-0.03575</v>
      </c>
      <c r="F46" s="67">
        <f>'DATA INPUT'!J45</f>
        <v>43</v>
      </c>
      <c r="G46" s="41">
        <f>'DATA INPUT'!K45</f>
        <v>0.9148936170212766</v>
      </c>
      <c r="H46" s="41">
        <f t="shared" si="0"/>
        <v>0.0036862830890395976</v>
      </c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21.75" customHeight="1">
      <c r="A47" s="65">
        <v>47</v>
      </c>
      <c r="B47" s="18">
        <f>'DATA INPUT'!A46</f>
        <v>210003</v>
      </c>
      <c r="C47" s="18" t="str">
        <f>'DATA INPUT'!B46</f>
        <v>Prince Georges Hospital Center      </v>
      </c>
      <c r="D47" s="19">
        <f>'DATA INPUT'!H46</f>
        <v>0.7454</v>
      </c>
      <c r="E47" s="66">
        <f>'DATA INPUT'!I46</f>
        <v>-0.04181</v>
      </c>
      <c r="F47" s="67">
        <f>'DATA INPUT'!J46</f>
        <v>44</v>
      </c>
      <c r="G47" s="41">
        <f>'DATA INPUT'!K46</f>
        <v>0.9361702127659575</v>
      </c>
      <c r="H47" s="41">
        <f t="shared" si="0"/>
        <v>0.00434915773353752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21.75" customHeight="1">
      <c r="A48" s="65">
        <v>48</v>
      </c>
      <c r="B48" s="18">
        <f>'DATA INPUT'!A47</f>
        <v>210013</v>
      </c>
      <c r="C48" s="18" t="str">
        <f>'DATA INPUT'!B47</f>
        <v>Bon Secours Hospital                </v>
      </c>
      <c r="D48" s="19">
        <f>'DATA INPUT'!H47</f>
        <v>0.8252</v>
      </c>
      <c r="E48" s="66">
        <f>'DATA INPUT'!I47</f>
        <v>-0.04412</v>
      </c>
      <c r="F48" s="67">
        <f>'DATA INPUT'!J47</f>
        <v>45</v>
      </c>
      <c r="G48" s="41">
        <f>'DATA INPUT'!K47</f>
        <v>0.9574468085106383</v>
      </c>
      <c r="H48" s="41">
        <f t="shared" si="0"/>
        <v>0.004601837672281776</v>
      </c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21.75" customHeight="1">
      <c r="A49" s="65">
        <v>49</v>
      </c>
      <c r="B49" s="18">
        <f>'DATA INPUT'!A48</f>
        <v>210055</v>
      </c>
      <c r="C49" s="18" t="str">
        <f>'DATA INPUT'!B48</f>
        <v>Laurel Regional Hospital            </v>
      </c>
      <c r="D49" s="19">
        <f>'DATA INPUT'!H48</f>
        <v>0.7369</v>
      </c>
      <c r="E49" s="66">
        <f>'DATA INPUT'!I48</f>
        <v>-0.04776</v>
      </c>
      <c r="F49" s="67">
        <f>'DATA INPUT'!J48</f>
        <v>46</v>
      </c>
      <c r="G49" s="41">
        <f>'DATA INPUT'!K48</f>
        <v>0.9787234042553191</v>
      </c>
      <c r="H49" s="41">
        <f>0.005-(((E49-$E$49)/($E$4-$E$49))*0.01)</f>
        <v>0.005</v>
      </c>
      <c r="I49" s="14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21.75" customHeight="1">
      <c r="A50" s="65">
        <v>50</v>
      </c>
      <c r="B50" s="18">
        <f>'DATA INPUT'!A49</f>
        <v>210058</v>
      </c>
      <c r="C50" s="18" t="str">
        <f>'DATA INPUT'!B49</f>
        <v>James Lawrence Kernan Hospital      </v>
      </c>
      <c r="D50" s="19">
        <f>'DATA INPUT'!H49</f>
        <v>0.274</v>
      </c>
      <c r="E50" s="66">
        <f>'DATA INPUT'!I49</f>
        <v>-0.05722</v>
      </c>
      <c r="F50" s="67">
        <f>'DATA INPUT'!J49</f>
        <v>47</v>
      </c>
      <c r="G50" s="41">
        <f>'DATA INPUT'!K49</f>
        <v>1</v>
      </c>
      <c r="H50" s="41">
        <f>0.005-(((E50-$E$50)/($E$4-$E$50))*0.01)</f>
        <v>0.005</v>
      </c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5.75">
      <c r="A51" s="68"/>
      <c r="B51" s="24"/>
      <c r="C51" s="24"/>
      <c r="D51" s="25"/>
      <c r="E51" s="69"/>
      <c r="F51" s="24"/>
      <c r="G51" s="24"/>
      <c r="H51" s="4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70"/>
      <c r="B52" s="5"/>
      <c r="C52" s="5"/>
      <c r="D52" s="26"/>
      <c r="E52" s="71"/>
      <c r="F52" s="5"/>
      <c r="G52" s="5"/>
      <c r="H52" s="50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70"/>
      <c r="B53" s="5"/>
      <c r="C53" s="5"/>
      <c r="D53" s="26"/>
      <c r="E53" s="71"/>
      <c r="F53" s="5"/>
      <c r="G53" s="5"/>
      <c r="H53" s="50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70"/>
      <c r="B54" s="5"/>
      <c r="C54" s="5"/>
      <c r="D54" s="26"/>
      <c r="E54" s="71"/>
      <c r="F54" s="5"/>
      <c r="G54" s="5"/>
      <c r="H54" s="50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70"/>
      <c r="B55" s="5"/>
      <c r="C55" s="5"/>
      <c r="D55" s="26"/>
      <c r="E55" s="71"/>
      <c r="F55" s="5"/>
      <c r="G55" s="5"/>
      <c r="H55" s="50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70"/>
      <c r="B56" s="5"/>
      <c r="C56" s="5"/>
      <c r="D56" s="26"/>
      <c r="E56" s="71"/>
      <c r="F56" s="5"/>
      <c r="G56" s="5"/>
      <c r="H56" s="50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.75">
      <c r="A57" s="70"/>
      <c r="B57" s="5"/>
      <c r="C57" s="5"/>
      <c r="D57" s="26"/>
      <c r="E57" s="71"/>
      <c r="F57" s="5"/>
      <c r="G57" s="5"/>
      <c r="H57" s="50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70"/>
      <c r="B58" s="5"/>
      <c r="C58" s="5"/>
      <c r="D58" s="26"/>
      <c r="E58" s="71"/>
      <c r="F58" s="5"/>
      <c r="G58" s="5"/>
      <c r="H58" s="50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70"/>
      <c r="B59" s="5"/>
      <c r="C59" s="5"/>
      <c r="D59" s="26"/>
      <c r="E59" s="71"/>
      <c r="F59" s="5"/>
      <c r="G59" s="5"/>
      <c r="H59" s="50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70"/>
      <c r="B60" s="5"/>
      <c r="C60" s="5"/>
      <c r="D60" s="26"/>
      <c r="E60" s="71"/>
      <c r="F60" s="5"/>
      <c r="G60" s="5"/>
      <c r="H60" s="5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70"/>
      <c r="B61" s="5"/>
      <c r="C61" s="5"/>
      <c r="D61" s="26"/>
      <c r="E61" s="71"/>
      <c r="F61" s="5"/>
      <c r="G61" s="5"/>
      <c r="H61" s="50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70"/>
      <c r="B62" s="5"/>
      <c r="C62" s="5"/>
      <c r="D62" s="26"/>
      <c r="E62" s="71"/>
      <c r="F62" s="5"/>
      <c r="G62" s="5"/>
      <c r="H62" s="5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70"/>
      <c r="B63" s="5"/>
      <c r="C63" s="5"/>
      <c r="D63" s="26"/>
      <c r="E63" s="71"/>
      <c r="F63" s="5"/>
      <c r="G63" s="5"/>
      <c r="H63" s="5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70"/>
      <c r="B64" s="5"/>
      <c r="C64" s="5"/>
      <c r="D64" s="26"/>
      <c r="E64" s="71"/>
      <c r="F64" s="5"/>
      <c r="G64" s="5"/>
      <c r="H64" s="5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70"/>
      <c r="B65" s="5"/>
      <c r="C65" s="5"/>
      <c r="D65" s="26"/>
      <c r="E65" s="71"/>
      <c r="F65" s="5"/>
      <c r="G65" s="5"/>
      <c r="H65" s="5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70"/>
      <c r="B66" s="5"/>
      <c r="C66" s="5"/>
      <c r="D66" s="26"/>
      <c r="E66" s="71"/>
      <c r="F66" s="5"/>
      <c r="G66" s="5"/>
      <c r="H66" s="50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70"/>
      <c r="B67" s="5"/>
      <c r="C67" s="5"/>
      <c r="D67" s="26"/>
      <c r="E67" s="71"/>
      <c r="F67" s="5"/>
      <c r="G67" s="5"/>
      <c r="H67" s="50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70"/>
      <c r="B68" s="5"/>
      <c r="C68" s="5"/>
      <c r="D68" s="26"/>
      <c r="E68" s="71"/>
      <c r="F68" s="5"/>
      <c r="G68" s="5"/>
      <c r="H68" s="5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70"/>
      <c r="B69" s="5"/>
      <c r="C69" s="5"/>
      <c r="D69" s="26"/>
      <c r="E69" s="71"/>
      <c r="F69" s="5"/>
      <c r="G69" s="5"/>
      <c r="H69" s="5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70"/>
      <c r="B70" s="5"/>
      <c r="C70" s="5"/>
      <c r="D70" s="26"/>
      <c r="E70" s="71"/>
      <c r="F70" s="5"/>
      <c r="G70" s="5"/>
      <c r="H70" s="50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70"/>
      <c r="B71" s="5"/>
      <c r="C71" s="5"/>
      <c r="D71" s="26"/>
      <c r="E71" s="71"/>
      <c r="F71" s="5"/>
      <c r="G71" s="5"/>
      <c r="H71" s="50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5.75">
      <c r="A72" s="70"/>
      <c r="B72" s="5"/>
      <c r="C72" s="5"/>
      <c r="D72" s="26"/>
      <c r="E72" s="71"/>
      <c r="F72" s="5"/>
      <c r="G72" s="5"/>
      <c r="H72" s="50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70"/>
      <c r="B73" s="5"/>
      <c r="C73" s="5"/>
      <c r="D73" s="26"/>
      <c r="E73" s="71"/>
      <c r="F73" s="5"/>
      <c r="G73" s="5"/>
      <c r="H73" s="5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70"/>
      <c r="B74" s="5"/>
      <c r="C74" s="5"/>
      <c r="D74" s="26"/>
      <c r="E74" s="71"/>
      <c r="F74" s="5"/>
      <c r="G74" s="5"/>
      <c r="H74" s="50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70"/>
      <c r="B75" s="5"/>
      <c r="C75" s="5"/>
      <c r="D75" s="26"/>
      <c r="E75" s="71"/>
      <c r="F75" s="5"/>
      <c r="G75" s="5"/>
      <c r="H75" s="50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70"/>
      <c r="B76" s="5"/>
      <c r="C76" s="5"/>
      <c r="D76" s="26"/>
      <c r="E76" s="71"/>
      <c r="F76" s="5"/>
      <c r="G76" s="5"/>
      <c r="H76" s="50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70"/>
      <c r="B77" s="5"/>
      <c r="C77" s="5"/>
      <c r="D77" s="26"/>
      <c r="E77" s="71"/>
      <c r="F77" s="5"/>
      <c r="G77" s="5"/>
      <c r="H77" s="50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70"/>
      <c r="B78" s="5"/>
      <c r="C78" s="5"/>
      <c r="D78" s="26"/>
      <c r="E78" s="71"/>
      <c r="F78" s="5"/>
      <c r="G78" s="5"/>
      <c r="H78" s="50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70"/>
      <c r="B79" s="5"/>
      <c r="C79" s="5"/>
      <c r="D79" s="26"/>
      <c r="E79" s="71"/>
      <c r="F79" s="5"/>
      <c r="G79" s="5"/>
      <c r="H79" s="50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70"/>
      <c r="B80" s="5"/>
      <c r="C80" s="5"/>
      <c r="D80" s="26"/>
      <c r="E80" s="71"/>
      <c r="F80" s="5"/>
      <c r="G80" s="5"/>
      <c r="H80" s="50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70"/>
      <c r="B81" s="5"/>
      <c r="C81" s="5"/>
      <c r="D81" s="26"/>
      <c r="E81" s="71"/>
      <c r="F81" s="5"/>
      <c r="G81" s="5"/>
      <c r="H81" s="5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5.75">
      <c r="A82" s="70"/>
      <c r="B82" s="5"/>
      <c r="C82" s="5"/>
      <c r="D82" s="26"/>
      <c r="E82" s="71"/>
      <c r="F82" s="5"/>
      <c r="G82" s="5"/>
      <c r="H82" s="5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70"/>
      <c r="B83" s="5"/>
      <c r="C83" s="5"/>
      <c r="D83" s="26"/>
      <c r="E83" s="71"/>
      <c r="F83" s="5"/>
      <c r="G83" s="5"/>
      <c r="H83" s="50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70"/>
      <c r="B84" s="5"/>
      <c r="C84" s="5"/>
      <c r="D84" s="26"/>
      <c r="E84" s="71"/>
      <c r="F84" s="5"/>
      <c r="G84" s="5"/>
      <c r="H84" s="50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70"/>
      <c r="B85" s="5"/>
      <c r="C85" s="5"/>
      <c r="D85" s="26"/>
      <c r="E85" s="71"/>
      <c r="F85" s="5"/>
      <c r="G85" s="5"/>
      <c r="H85" s="50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70"/>
      <c r="B86" s="5"/>
      <c r="C86" s="5"/>
      <c r="D86" s="26"/>
      <c r="E86" s="71"/>
      <c r="F86" s="5"/>
      <c r="G86" s="5"/>
      <c r="H86" s="50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70"/>
      <c r="B87" s="5"/>
      <c r="C87" s="5"/>
      <c r="D87" s="26"/>
      <c r="E87" s="71"/>
      <c r="F87" s="5"/>
      <c r="G87" s="5"/>
      <c r="H87" s="50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70"/>
      <c r="B88" s="5"/>
      <c r="C88" s="5"/>
      <c r="D88" s="26"/>
      <c r="E88" s="71"/>
      <c r="F88" s="5"/>
      <c r="G88" s="5"/>
      <c r="H88" s="50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70"/>
      <c r="B89" s="5"/>
      <c r="C89" s="5"/>
      <c r="D89" s="26"/>
      <c r="E89" s="71"/>
      <c r="F89" s="5"/>
      <c r="G89" s="5"/>
      <c r="H89" s="50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70"/>
      <c r="B90" s="5"/>
      <c r="C90" s="5"/>
      <c r="D90" s="26"/>
      <c r="E90" s="71"/>
      <c r="F90" s="5"/>
      <c r="G90" s="5"/>
      <c r="H90" s="5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70"/>
      <c r="B91" s="5"/>
      <c r="C91" s="5"/>
      <c r="D91" s="26"/>
      <c r="E91" s="71"/>
      <c r="F91" s="5"/>
      <c r="G91" s="5"/>
      <c r="H91" s="50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5.75">
      <c r="A92" s="70"/>
      <c r="B92" s="5"/>
      <c r="C92" s="5"/>
      <c r="D92" s="26"/>
      <c r="E92" s="71"/>
      <c r="F92" s="5"/>
      <c r="G92" s="5"/>
      <c r="H92" s="50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70"/>
      <c r="B93" s="5"/>
      <c r="C93" s="5"/>
      <c r="D93" s="26"/>
      <c r="E93" s="71"/>
      <c r="F93" s="5"/>
      <c r="G93" s="5"/>
      <c r="H93" s="50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70"/>
      <c r="B94" s="5"/>
      <c r="C94" s="5"/>
      <c r="D94" s="26"/>
      <c r="E94" s="71"/>
      <c r="F94" s="5"/>
      <c r="G94" s="5"/>
      <c r="H94" s="50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.75">
      <c r="A95" s="70"/>
      <c r="B95" s="5"/>
      <c r="C95" s="5"/>
      <c r="D95" s="26"/>
      <c r="E95" s="71"/>
      <c r="F95" s="5"/>
      <c r="G95" s="5"/>
      <c r="H95" s="50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5.75">
      <c r="A96" s="70"/>
      <c r="B96" s="5"/>
      <c r="C96" s="5"/>
      <c r="D96" s="26"/>
      <c r="E96" s="71"/>
      <c r="F96" s="5"/>
      <c r="G96" s="5"/>
      <c r="H96" s="50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5.75">
      <c r="A97" s="70"/>
      <c r="B97" s="5"/>
      <c r="C97" s="5"/>
      <c r="D97" s="26"/>
      <c r="E97" s="71"/>
      <c r="F97" s="5"/>
      <c r="G97" s="5"/>
      <c r="H97" s="5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5.75">
      <c r="A98" s="70"/>
      <c r="B98" s="5"/>
      <c r="C98" s="5"/>
      <c r="D98" s="26"/>
      <c r="E98" s="71"/>
      <c r="F98" s="5"/>
      <c r="G98" s="5"/>
      <c r="H98" s="5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5.75">
      <c r="A99" s="70"/>
      <c r="B99" s="5"/>
      <c r="C99" s="5"/>
      <c r="D99" s="26"/>
      <c r="E99" s="71"/>
      <c r="F99" s="5"/>
      <c r="G99" s="5"/>
      <c r="H99" s="5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5.75">
      <c r="A100" s="70"/>
      <c r="B100" s="5"/>
      <c r="C100" s="5"/>
      <c r="D100" s="26"/>
      <c r="E100" s="71"/>
      <c r="F100" s="5"/>
      <c r="G100" s="5"/>
      <c r="H100" s="50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</sheetData>
  <sheetProtection/>
  <printOptions horizontalCentered="1"/>
  <pageMargins left="0.25" right="0.25" top="0.16666666666666666" bottom="0.16666666666666666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99"/>
  <sheetViews>
    <sheetView zoomScale="87" zoomScaleNormal="87" zoomScalePageLayoutView="0" workbookViewId="0" topLeftCell="A14">
      <selection activeCell="C2" sqref="C2"/>
    </sheetView>
  </sheetViews>
  <sheetFormatPr defaultColWidth="8.88671875" defaultRowHeight="15"/>
  <cols>
    <col min="1" max="1" width="8.6640625" style="1" customWidth="1"/>
    <col min="2" max="2" width="28.6640625" style="1" customWidth="1"/>
    <col min="3" max="3" width="13.6640625" style="1" customWidth="1"/>
    <col min="4" max="4" width="9.6640625" style="1" customWidth="1"/>
    <col min="5" max="5" width="12.6640625" style="1" customWidth="1"/>
    <col min="6" max="6" width="11.6640625" style="1" customWidth="1"/>
    <col min="7" max="8" width="13.6640625" style="1" customWidth="1"/>
    <col min="9" max="9" width="14.6640625" style="1" customWidth="1"/>
    <col min="10" max="10" width="9.6640625" style="1" customWidth="1"/>
    <col min="11" max="11" width="13.6640625" style="1" customWidth="1"/>
    <col min="12" max="16384" width="9.6640625" style="1" customWidth="1"/>
  </cols>
  <sheetData>
    <row r="1" spans="1:24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</row>
    <row r="2" spans="1:241" ht="52.5" customHeight="1">
      <c r="A2" s="33" t="s">
        <v>2</v>
      </c>
      <c r="B2" s="34" t="s">
        <v>3</v>
      </c>
      <c r="C2" s="35" t="s">
        <v>97</v>
      </c>
      <c r="D2" s="35" t="s">
        <v>11</v>
      </c>
      <c r="E2" s="73" t="s">
        <v>98</v>
      </c>
      <c r="F2" s="73" t="s">
        <v>99</v>
      </c>
      <c r="G2" s="73" t="s">
        <v>100</v>
      </c>
      <c r="H2" s="74" t="s">
        <v>101</v>
      </c>
      <c r="I2" s="59" t="s">
        <v>21</v>
      </c>
      <c r="J2" s="35" t="s">
        <v>47</v>
      </c>
      <c r="K2" s="35" t="s">
        <v>48</v>
      </c>
      <c r="L2" s="3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241" ht="15.75">
      <c r="A3" s="75">
        <v>210028</v>
      </c>
      <c r="B3" s="76" t="s">
        <v>50</v>
      </c>
      <c r="C3" s="77">
        <v>6416</v>
      </c>
      <c r="D3" s="77">
        <v>10789</v>
      </c>
      <c r="E3" s="78">
        <v>10709</v>
      </c>
      <c r="F3" s="78">
        <v>2082</v>
      </c>
      <c r="G3" s="78">
        <v>1485</v>
      </c>
      <c r="H3" s="79">
        <v>1.4021</v>
      </c>
      <c r="I3" s="80">
        <v>0.05577</v>
      </c>
      <c r="J3" s="81">
        <v>1</v>
      </c>
      <c r="K3" s="82">
        <v>0</v>
      </c>
      <c r="L3" s="3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ht="15.75">
      <c r="A4" s="75">
        <v>210032</v>
      </c>
      <c r="B4" s="76" t="s">
        <v>51</v>
      </c>
      <c r="C4" s="77">
        <v>7069</v>
      </c>
      <c r="D4" s="77">
        <v>9283</v>
      </c>
      <c r="E4" s="78">
        <v>10895</v>
      </c>
      <c r="F4" s="78">
        <v>2319</v>
      </c>
      <c r="G4" s="78">
        <v>1844</v>
      </c>
      <c r="H4" s="79">
        <v>1.258</v>
      </c>
      <c r="I4" s="80">
        <v>0.04366</v>
      </c>
      <c r="J4" s="81">
        <v>2</v>
      </c>
      <c r="K4" s="82">
        <v>0.0425531914893617</v>
      </c>
      <c r="L4" s="3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ht="15.75">
      <c r="A5" s="75">
        <v>210033</v>
      </c>
      <c r="B5" s="76" t="s">
        <v>52</v>
      </c>
      <c r="C5" s="77">
        <v>8178</v>
      </c>
      <c r="D5" s="77">
        <v>17278</v>
      </c>
      <c r="E5" s="78">
        <v>22310</v>
      </c>
      <c r="F5" s="78">
        <v>4383</v>
      </c>
      <c r="G5" s="78">
        <v>3520</v>
      </c>
      <c r="H5" s="79">
        <v>1.2452</v>
      </c>
      <c r="I5" s="80">
        <v>0.03869</v>
      </c>
      <c r="J5" s="81">
        <v>3</v>
      </c>
      <c r="K5" s="82">
        <v>0.06382978723404255</v>
      </c>
      <c r="L5" s="38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ht="15.75">
      <c r="A6" s="75">
        <v>210035</v>
      </c>
      <c r="B6" s="76" t="s">
        <v>53</v>
      </c>
      <c r="C6" s="77">
        <v>7754</v>
      </c>
      <c r="D6" s="77">
        <v>8541</v>
      </c>
      <c r="E6" s="78">
        <v>10241</v>
      </c>
      <c r="F6" s="78">
        <v>1897</v>
      </c>
      <c r="G6" s="78">
        <v>1577</v>
      </c>
      <c r="H6" s="79">
        <v>1.2029</v>
      </c>
      <c r="I6" s="80">
        <v>0.03125</v>
      </c>
      <c r="J6" s="81">
        <v>4</v>
      </c>
      <c r="K6" s="82">
        <v>0.0851063829787234</v>
      </c>
      <c r="L6" s="3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ht="15.75">
      <c r="A7" s="75">
        <v>210006</v>
      </c>
      <c r="B7" s="76" t="s">
        <v>54</v>
      </c>
      <c r="C7" s="77">
        <v>7981</v>
      </c>
      <c r="D7" s="77">
        <v>7328</v>
      </c>
      <c r="E7" s="78">
        <v>9296</v>
      </c>
      <c r="F7" s="78">
        <v>2019</v>
      </c>
      <c r="G7" s="78">
        <v>1751</v>
      </c>
      <c r="H7" s="79">
        <v>1.1532</v>
      </c>
      <c r="I7" s="80">
        <v>0.02886</v>
      </c>
      <c r="J7" s="81">
        <v>5</v>
      </c>
      <c r="K7" s="82">
        <v>0.10638297872340426</v>
      </c>
      <c r="L7" s="38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241" ht="15.75">
      <c r="A8" s="75">
        <v>210025</v>
      </c>
      <c r="B8" s="76" t="s">
        <v>55</v>
      </c>
      <c r="C8" s="77">
        <v>8211</v>
      </c>
      <c r="D8" s="77">
        <v>8798</v>
      </c>
      <c r="E8" s="78">
        <v>9964</v>
      </c>
      <c r="F8" s="78">
        <v>1522</v>
      </c>
      <c r="G8" s="78">
        <v>1241</v>
      </c>
      <c r="H8" s="79">
        <v>1.2265</v>
      </c>
      <c r="I8" s="80">
        <v>0.02821</v>
      </c>
      <c r="J8" s="81">
        <v>6</v>
      </c>
      <c r="K8" s="82">
        <v>0.1276595744680851</v>
      </c>
      <c r="L8" s="38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</row>
    <row r="9" spans="1:241" ht="15.75">
      <c r="A9" s="75">
        <v>210027</v>
      </c>
      <c r="B9" s="76" t="s">
        <v>56</v>
      </c>
      <c r="C9" s="77">
        <v>9269</v>
      </c>
      <c r="D9" s="77">
        <v>9291</v>
      </c>
      <c r="E9" s="78">
        <v>14732</v>
      </c>
      <c r="F9" s="78">
        <v>2933</v>
      </c>
      <c r="G9" s="78">
        <v>2534</v>
      </c>
      <c r="H9" s="79">
        <v>1.1574</v>
      </c>
      <c r="I9" s="80">
        <v>0.02707</v>
      </c>
      <c r="J9" s="81">
        <v>7</v>
      </c>
      <c r="K9" s="82">
        <v>0.14893617021276595</v>
      </c>
      <c r="L9" s="38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</row>
    <row r="10" spans="1:241" ht="15.75">
      <c r="A10" s="75">
        <v>210043</v>
      </c>
      <c r="B10" s="76" t="s">
        <v>57</v>
      </c>
      <c r="C10" s="77">
        <v>9959</v>
      </c>
      <c r="D10" s="77">
        <v>18945</v>
      </c>
      <c r="E10" s="78">
        <v>31699</v>
      </c>
      <c r="F10" s="78">
        <v>6065</v>
      </c>
      <c r="G10" s="78">
        <v>5245</v>
      </c>
      <c r="H10" s="79">
        <v>1.1565</v>
      </c>
      <c r="I10" s="80">
        <v>0.02589</v>
      </c>
      <c r="J10" s="81">
        <v>8</v>
      </c>
      <c r="K10" s="82">
        <v>0.1702127659574468</v>
      </c>
      <c r="L10" s="38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</row>
    <row r="11" spans="1:241" ht="15.75">
      <c r="A11" s="75">
        <v>210029</v>
      </c>
      <c r="B11" s="76" t="s">
        <v>58</v>
      </c>
      <c r="C11" s="77">
        <v>11543</v>
      </c>
      <c r="D11" s="77">
        <v>22605</v>
      </c>
      <c r="E11" s="78">
        <v>30259</v>
      </c>
      <c r="F11" s="78">
        <v>5723</v>
      </c>
      <c r="G11" s="78">
        <v>5031</v>
      </c>
      <c r="H11" s="79">
        <v>1.1376</v>
      </c>
      <c r="I11" s="80">
        <v>0.02288</v>
      </c>
      <c r="J11" s="81">
        <v>9</v>
      </c>
      <c r="K11" s="82">
        <v>0.19148936170212766</v>
      </c>
      <c r="L11" s="38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ht="15.75">
      <c r="A12" s="75">
        <v>210056</v>
      </c>
      <c r="B12" s="76" t="s">
        <v>59</v>
      </c>
      <c r="C12" s="77">
        <v>11732</v>
      </c>
      <c r="D12" s="77">
        <v>17047</v>
      </c>
      <c r="E12" s="78">
        <v>27744</v>
      </c>
      <c r="F12" s="78">
        <v>5739</v>
      </c>
      <c r="G12" s="78">
        <v>5131</v>
      </c>
      <c r="H12" s="79">
        <v>1.1184</v>
      </c>
      <c r="I12" s="80">
        <v>0.02189</v>
      </c>
      <c r="J12" s="81">
        <v>10</v>
      </c>
      <c r="K12" s="82">
        <v>0.2127659574468085</v>
      </c>
      <c r="L12" s="3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ht="15.75">
      <c r="A13" s="75">
        <v>210030</v>
      </c>
      <c r="B13" s="76" t="s">
        <v>60</v>
      </c>
      <c r="C13" s="77">
        <v>8434</v>
      </c>
      <c r="D13" s="77">
        <v>3864</v>
      </c>
      <c r="E13" s="78">
        <v>4435</v>
      </c>
      <c r="F13" s="78">
        <v>786</v>
      </c>
      <c r="G13" s="78">
        <v>695</v>
      </c>
      <c r="H13" s="79">
        <v>1.1317</v>
      </c>
      <c r="I13" s="80">
        <v>0.02063</v>
      </c>
      <c r="J13" s="81">
        <v>11</v>
      </c>
      <c r="K13" s="82">
        <v>0.23404255319148937</v>
      </c>
      <c r="L13" s="38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ht="15.75">
      <c r="A14" s="75">
        <v>210049</v>
      </c>
      <c r="B14" s="76" t="s">
        <v>61</v>
      </c>
      <c r="C14" s="77">
        <v>7505</v>
      </c>
      <c r="D14" s="77">
        <v>17346</v>
      </c>
      <c r="E14" s="78">
        <v>23537</v>
      </c>
      <c r="F14" s="78">
        <v>3813</v>
      </c>
      <c r="G14" s="78">
        <v>3383</v>
      </c>
      <c r="H14" s="79">
        <v>1.1274</v>
      </c>
      <c r="I14" s="80">
        <v>0.0183</v>
      </c>
      <c r="J14" s="81">
        <v>12</v>
      </c>
      <c r="K14" s="82">
        <v>0.2553191489361702</v>
      </c>
      <c r="L14" s="38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ht="15.75">
      <c r="A15" s="75">
        <v>210037</v>
      </c>
      <c r="B15" s="76" t="s">
        <v>62</v>
      </c>
      <c r="C15" s="77">
        <v>8138</v>
      </c>
      <c r="D15" s="77">
        <v>10953</v>
      </c>
      <c r="E15" s="78">
        <v>14218</v>
      </c>
      <c r="F15" s="78">
        <v>2321</v>
      </c>
      <c r="G15" s="78">
        <v>2163</v>
      </c>
      <c r="H15" s="79">
        <v>1.0735</v>
      </c>
      <c r="I15" s="80">
        <v>0.01117</v>
      </c>
      <c r="J15" s="81">
        <v>13</v>
      </c>
      <c r="K15" s="82">
        <v>0.2765957446808511</v>
      </c>
      <c r="L15" s="3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ht="15.75">
      <c r="A16" s="75">
        <v>210005</v>
      </c>
      <c r="B16" s="76" t="s">
        <v>63</v>
      </c>
      <c r="C16" s="77">
        <v>8033</v>
      </c>
      <c r="D16" s="77">
        <v>20219</v>
      </c>
      <c r="E16" s="78">
        <v>27751</v>
      </c>
      <c r="F16" s="78">
        <v>4597</v>
      </c>
      <c r="G16" s="78">
        <v>4297</v>
      </c>
      <c r="H16" s="79">
        <v>1.0698</v>
      </c>
      <c r="I16" s="80">
        <v>0.01081</v>
      </c>
      <c r="J16" s="81">
        <v>14</v>
      </c>
      <c r="K16" s="82">
        <v>0.2978723404255319</v>
      </c>
      <c r="L16" s="38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ht="15.75">
      <c r="A17" s="75">
        <v>210051</v>
      </c>
      <c r="B17" s="76" t="s">
        <v>64</v>
      </c>
      <c r="C17" s="77">
        <v>9388</v>
      </c>
      <c r="D17" s="77">
        <v>11642</v>
      </c>
      <c r="E17" s="78">
        <v>17121</v>
      </c>
      <c r="F17" s="78">
        <v>3334</v>
      </c>
      <c r="G17" s="78">
        <v>3179</v>
      </c>
      <c r="H17" s="79">
        <v>1.0487</v>
      </c>
      <c r="I17" s="80">
        <v>0.00904</v>
      </c>
      <c r="J17" s="81">
        <v>15</v>
      </c>
      <c r="K17" s="82">
        <v>0.3191489361702128</v>
      </c>
      <c r="L17" s="3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ht="15.75">
      <c r="A18" s="75">
        <v>210015</v>
      </c>
      <c r="B18" s="76" t="s">
        <v>65</v>
      </c>
      <c r="C18" s="77">
        <v>9386</v>
      </c>
      <c r="D18" s="77">
        <v>30159</v>
      </c>
      <c r="E18" s="78">
        <v>41763</v>
      </c>
      <c r="F18" s="78">
        <v>6938</v>
      </c>
      <c r="G18" s="78">
        <v>6706</v>
      </c>
      <c r="H18" s="79">
        <v>1.0346</v>
      </c>
      <c r="I18" s="80">
        <v>0.00555</v>
      </c>
      <c r="J18" s="81">
        <v>16</v>
      </c>
      <c r="K18" s="82">
        <v>0.3404255319148936</v>
      </c>
      <c r="L18" s="38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ht="15.75">
      <c r="A19" s="75">
        <v>210002</v>
      </c>
      <c r="B19" s="76" t="s">
        <v>66</v>
      </c>
      <c r="C19" s="77">
        <v>20367</v>
      </c>
      <c r="D19" s="77">
        <v>26323</v>
      </c>
      <c r="E19" s="78">
        <v>72974</v>
      </c>
      <c r="F19" s="78">
        <v>12502</v>
      </c>
      <c r="G19" s="78">
        <v>12129</v>
      </c>
      <c r="H19" s="79">
        <v>1.0307</v>
      </c>
      <c r="I19" s="80">
        <v>0.00511</v>
      </c>
      <c r="J19" s="81">
        <v>17</v>
      </c>
      <c r="K19" s="82">
        <v>0.3617021276595745</v>
      </c>
      <c r="L19" s="3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ht="15.75">
      <c r="A20" s="75">
        <v>210004</v>
      </c>
      <c r="B20" s="76" t="s">
        <v>67</v>
      </c>
      <c r="C20" s="77">
        <v>8053</v>
      </c>
      <c r="D20" s="77">
        <v>35656</v>
      </c>
      <c r="E20" s="78">
        <v>40652</v>
      </c>
      <c r="F20" s="78">
        <v>4901</v>
      </c>
      <c r="G20" s="78">
        <v>4705</v>
      </c>
      <c r="H20" s="79">
        <v>1.0417</v>
      </c>
      <c r="I20" s="80">
        <v>0.00483</v>
      </c>
      <c r="J20" s="81">
        <v>18</v>
      </c>
      <c r="K20" s="82">
        <v>0.3829787234042553</v>
      </c>
      <c r="L20" s="38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ht="15.75">
      <c r="A21" s="75">
        <v>210007</v>
      </c>
      <c r="B21" s="76" t="s">
        <v>68</v>
      </c>
      <c r="C21" s="77">
        <v>11287</v>
      </c>
      <c r="D21" s="77">
        <v>25519</v>
      </c>
      <c r="E21" s="78">
        <v>49906</v>
      </c>
      <c r="F21" s="78">
        <v>6744</v>
      </c>
      <c r="G21" s="78">
        <v>6550</v>
      </c>
      <c r="H21" s="79">
        <v>1.0296</v>
      </c>
      <c r="I21" s="80">
        <v>0.00389</v>
      </c>
      <c r="J21" s="81">
        <v>19</v>
      </c>
      <c r="K21" s="82">
        <v>0.40425531914893614</v>
      </c>
      <c r="L21" s="38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ht="15.75">
      <c r="A22" s="75">
        <v>210040</v>
      </c>
      <c r="B22" s="76" t="s">
        <v>69</v>
      </c>
      <c r="C22" s="77">
        <v>9727</v>
      </c>
      <c r="D22" s="77">
        <v>12853</v>
      </c>
      <c r="E22" s="78">
        <v>18566</v>
      </c>
      <c r="F22" s="78">
        <v>3951</v>
      </c>
      <c r="G22" s="78">
        <v>3890</v>
      </c>
      <c r="H22" s="79">
        <v>1.0157</v>
      </c>
      <c r="I22" s="80">
        <v>0.00328</v>
      </c>
      <c r="J22" s="81">
        <v>20</v>
      </c>
      <c r="K22" s="82">
        <v>0.425531914893617</v>
      </c>
      <c r="L22" s="38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ht="15.75">
      <c r="A23" s="75">
        <v>210054</v>
      </c>
      <c r="B23" s="76" t="s">
        <v>70</v>
      </c>
      <c r="C23" s="77">
        <v>8023</v>
      </c>
      <c r="D23" s="77">
        <v>19405</v>
      </c>
      <c r="E23" s="78">
        <v>23126</v>
      </c>
      <c r="F23" s="78">
        <v>4001</v>
      </c>
      <c r="G23" s="78">
        <v>3942</v>
      </c>
      <c r="H23" s="79">
        <v>1.0151</v>
      </c>
      <c r="I23" s="80">
        <v>0.00257</v>
      </c>
      <c r="J23" s="81">
        <v>21</v>
      </c>
      <c r="K23" s="82">
        <v>0.44680851063829785</v>
      </c>
      <c r="L23" s="38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ht="15.75">
      <c r="A24" s="75">
        <v>210001</v>
      </c>
      <c r="B24" s="76" t="s">
        <v>71</v>
      </c>
      <c r="C24" s="77">
        <v>8479</v>
      </c>
      <c r="D24" s="77">
        <v>18457</v>
      </c>
      <c r="E24" s="78">
        <v>24997</v>
      </c>
      <c r="F24" s="78">
        <v>3821</v>
      </c>
      <c r="G24" s="78">
        <v>3795</v>
      </c>
      <c r="H24" s="79">
        <v>1.0069</v>
      </c>
      <c r="I24" s="80">
        <v>0.00105</v>
      </c>
      <c r="J24" s="81">
        <v>22</v>
      </c>
      <c r="K24" s="82">
        <v>0.46808510638297873</v>
      </c>
      <c r="L24" s="38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ht="15.75">
      <c r="A25" s="75">
        <v>210038</v>
      </c>
      <c r="B25" s="76" t="s">
        <v>72</v>
      </c>
      <c r="C25" s="77">
        <v>10999</v>
      </c>
      <c r="D25" s="77">
        <v>12734</v>
      </c>
      <c r="E25" s="78">
        <v>15615</v>
      </c>
      <c r="F25" s="78">
        <v>3601</v>
      </c>
      <c r="G25" s="78">
        <v>3610</v>
      </c>
      <c r="H25" s="79">
        <v>0.9976</v>
      </c>
      <c r="I25" s="80">
        <v>-0.00055</v>
      </c>
      <c r="J25" s="81">
        <v>23</v>
      </c>
      <c r="K25" s="82">
        <v>0.48936170212765956</v>
      </c>
      <c r="L25" s="38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ht="15.75">
      <c r="A26" s="75">
        <v>210057</v>
      </c>
      <c r="B26" s="76" t="s">
        <v>73</v>
      </c>
      <c r="C26" s="77">
        <v>7719</v>
      </c>
      <c r="D26" s="77">
        <v>25362</v>
      </c>
      <c r="E26" s="78">
        <v>32193</v>
      </c>
      <c r="F26" s="78">
        <v>4110</v>
      </c>
      <c r="G26" s="78">
        <v>4142</v>
      </c>
      <c r="H26" s="79">
        <v>0.9923</v>
      </c>
      <c r="I26" s="80">
        <v>-0.00099</v>
      </c>
      <c r="J26" s="81">
        <v>24</v>
      </c>
      <c r="K26" s="82">
        <v>0.5106382978723404</v>
      </c>
      <c r="L26" s="38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ht="15.75">
      <c r="A27" s="75">
        <v>210009</v>
      </c>
      <c r="B27" s="76" t="s">
        <v>74</v>
      </c>
      <c r="C27" s="77">
        <v>19178</v>
      </c>
      <c r="D27" s="77">
        <v>43185</v>
      </c>
      <c r="E27" s="78">
        <v>90472</v>
      </c>
      <c r="F27" s="78">
        <v>14677</v>
      </c>
      <c r="G27" s="78">
        <v>14844</v>
      </c>
      <c r="H27" s="79">
        <v>0.9888</v>
      </c>
      <c r="I27" s="80">
        <v>-0.00184</v>
      </c>
      <c r="J27" s="81">
        <v>25</v>
      </c>
      <c r="K27" s="82">
        <v>0.5319148936170213</v>
      </c>
      <c r="L27" s="38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ht="15.75">
      <c r="A28" s="75">
        <v>210018</v>
      </c>
      <c r="B28" s="76" t="s">
        <v>75</v>
      </c>
      <c r="C28" s="77">
        <v>8748</v>
      </c>
      <c r="D28" s="77">
        <v>11072</v>
      </c>
      <c r="E28" s="78">
        <v>14794</v>
      </c>
      <c r="F28" s="78">
        <v>2459</v>
      </c>
      <c r="G28" s="78">
        <v>2487</v>
      </c>
      <c r="H28" s="79">
        <v>0.9889</v>
      </c>
      <c r="I28" s="80">
        <v>-0.00187</v>
      </c>
      <c r="J28" s="81">
        <v>26</v>
      </c>
      <c r="K28" s="82">
        <v>0.5531914893617021</v>
      </c>
      <c r="L28" s="38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ht="15.75">
      <c r="A29" s="75">
        <v>210011</v>
      </c>
      <c r="B29" s="76" t="s">
        <v>76</v>
      </c>
      <c r="C29" s="77">
        <v>10607</v>
      </c>
      <c r="D29" s="77">
        <v>21701</v>
      </c>
      <c r="E29" s="78">
        <v>34306</v>
      </c>
      <c r="F29" s="78">
        <v>5098</v>
      </c>
      <c r="G29" s="78">
        <v>5169</v>
      </c>
      <c r="H29" s="79">
        <v>0.9863</v>
      </c>
      <c r="I29" s="80">
        <v>-0.00207</v>
      </c>
      <c r="J29" s="81">
        <v>27</v>
      </c>
      <c r="K29" s="82">
        <v>0.574468085106383</v>
      </c>
      <c r="L29" s="38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ht="15.75">
      <c r="A30" s="75">
        <v>210023</v>
      </c>
      <c r="B30" s="76" t="s">
        <v>77</v>
      </c>
      <c r="C30" s="77">
        <v>8404</v>
      </c>
      <c r="D30" s="77">
        <v>28736</v>
      </c>
      <c r="E30" s="78">
        <v>42874</v>
      </c>
      <c r="F30" s="78">
        <v>4905</v>
      </c>
      <c r="G30" s="78">
        <v>5028</v>
      </c>
      <c r="H30" s="79">
        <v>0.9754</v>
      </c>
      <c r="I30" s="80">
        <v>-0.00288</v>
      </c>
      <c r="J30" s="81">
        <v>28</v>
      </c>
      <c r="K30" s="82">
        <v>0.5957446808510638</v>
      </c>
      <c r="L30" s="38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ht="15.75">
      <c r="A31" s="75">
        <v>210008</v>
      </c>
      <c r="B31" s="76" t="s">
        <v>78</v>
      </c>
      <c r="C31" s="77">
        <v>9549</v>
      </c>
      <c r="D31" s="77">
        <v>20215</v>
      </c>
      <c r="E31" s="78">
        <v>28933</v>
      </c>
      <c r="F31" s="78">
        <v>3763</v>
      </c>
      <c r="G31" s="78">
        <v>3867</v>
      </c>
      <c r="H31" s="79">
        <v>0.9731</v>
      </c>
      <c r="I31" s="80">
        <v>-0.0036</v>
      </c>
      <c r="J31" s="81">
        <v>29</v>
      </c>
      <c r="K31" s="82">
        <v>0.6170212765957447</v>
      </c>
      <c r="L31" s="3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ht="15.75">
      <c r="A32" s="75">
        <v>210019</v>
      </c>
      <c r="B32" s="76" t="s">
        <v>79</v>
      </c>
      <c r="C32" s="77">
        <v>11081</v>
      </c>
      <c r="D32" s="77">
        <v>23253</v>
      </c>
      <c r="E32" s="78">
        <v>44054</v>
      </c>
      <c r="F32" s="78">
        <v>6657</v>
      </c>
      <c r="G32" s="78">
        <v>6866</v>
      </c>
      <c r="H32" s="79">
        <v>0.9696</v>
      </c>
      <c r="I32" s="80">
        <v>-0.00474</v>
      </c>
      <c r="J32" s="81">
        <v>30</v>
      </c>
      <c r="K32" s="82">
        <v>0.6382978723404256</v>
      </c>
      <c r="L32" s="38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ht="15.75">
      <c r="A33" s="75">
        <v>210034</v>
      </c>
      <c r="B33" s="76" t="s">
        <v>80</v>
      </c>
      <c r="C33" s="77">
        <v>9550</v>
      </c>
      <c r="D33" s="77">
        <v>15429</v>
      </c>
      <c r="E33" s="78">
        <v>20436</v>
      </c>
      <c r="F33" s="78">
        <v>3026</v>
      </c>
      <c r="G33" s="78">
        <v>3153</v>
      </c>
      <c r="H33" s="79">
        <v>0.9598</v>
      </c>
      <c r="I33" s="80">
        <v>-0.0062</v>
      </c>
      <c r="J33" s="81">
        <v>31</v>
      </c>
      <c r="K33" s="82">
        <v>0.6595744680851063</v>
      </c>
      <c r="L33" s="38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241" ht="15.75">
      <c r="A34" s="75">
        <v>210022</v>
      </c>
      <c r="B34" s="76" t="s">
        <v>81</v>
      </c>
      <c r="C34" s="77">
        <v>11273</v>
      </c>
      <c r="D34" s="77">
        <v>14741</v>
      </c>
      <c r="E34" s="78">
        <v>27147</v>
      </c>
      <c r="F34" s="78">
        <v>3671</v>
      </c>
      <c r="G34" s="78">
        <v>3854</v>
      </c>
      <c r="H34" s="79">
        <v>0.9527</v>
      </c>
      <c r="I34" s="80">
        <v>-0.00672</v>
      </c>
      <c r="J34" s="81">
        <v>32</v>
      </c>
      <c r="K34" s="82">
        <v>0.6808510638297872</v>
      </c>
      <c r="L34" s="38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ht="15.75">
      <c r="A35" s="75">
        <v>210039</v>
      </c>
      <c r="B35" s="76" t="s">
        <v>82</v>
      </c>
      <c r="C35" s="77">
        <v>6699</v>
      </c>
      <c r="D35" s="77">
        <v>8993</v>
      </c>
      <c r="E35" s="78">
        <v>10678</v>
      </c>
      <c r="F35" s="78">
        <v>1486</v>
      </c>
      <c r="G35" s="78">
        <v>1572</v>
      </c>
      <c r="H35" s="79">
        <v>0.9451</v>
      </c>
      <c r="I35" s="80">
        <v>-0.00808</v>
      </c>
      <c r="J35" s="81">
        <v>33</v>
      </c>
      <c r="K35" s="82">
        <v>0.7021276595744681</v>
      </c>
      <c r="L35" s="38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ht="15.75">
      <c r="A36" s="75">
        <v>210048</v>
      </c>
      <c r="B36" s="76" t="s">
        <v>83</v>
      </c>
      <c r="C36" s="77">
        <v>8107</v>
      </c>
      <c r="D36" s="77">
        <v>16818</v>
      </c>
      <c r="E36" s="78">
        <v>22344</v>
      </c>
      <c r="F36" s="78">
        <v>2880</v>
      </c>
      <c r="G36" s="78">
        <v>3173</v>
      </c>
      <c r="H36" s="79">
        <v>0.9077</v>
      </c>
      <c r="I36" s="80">
        <v>-0.0131</v>
      </c>
      <c r="J36" s="81">
        <v>34</v>
      </c>
      <c r="K36" s="82">
        <v>0.723404255319149</v>
      </c>
      <c r="L36" s="38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</row>
    <row r="37" spans="1:241" ht="15.75">
      <c r="A37" s="75">
        <v>210061</v>
      </c>
      <c r="B37" s="76" t="s">
        <v>84</v>
      </c>
      <c r="C37" s="77">
        <v>10022</v>
      </c>
      <c r="D37" s="77">
        <v>3716</v>
      </c>
      <c r="E37" s="78">
        <v>6126</v>
      </c>
      <c r="F37" s="78">
        <v>970</v>
      </c>
      <c r="G37" s="78">
        <v>1062</v>
      </c>
      <c r="H37" s="79">
        <v>0.9134</v>
      </c>
      <c r="I37" s="80">
        <v>-0.01502</v>
      </c>
      <c r="J37" s="81">
        <v>35</v>
      </c>
      <c r="K37" s="82">
        <v>0.7446808510638298</v>
      </c>
      <c r="L37" s="38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</row>
    <row r="38" spans="1:241" ht="15.75">
      <c r="A38" s="75">
        <v>210016</v>
      </c>
      <c r="B38" s="76" t="s">
        <v>85</v>
      </c>
      <c r="C38" s="77">
        <v>10386</v>
      </c>
      <c r="D38" s="77">
        <v>20164</v>
      </c>
      <c r="E38" s="78">
        <v>32633</v>
      </c>
      <c r="F38" s="78">
        <v>4779</v>
      </c>
      <c r="G38" s="78">
        <v>5296</v>
      </c>
      <c r="H38" s="79">
        <v>0.9024</v>
      </c>
      <c r="I38" s="80">
        <v>-0.01585</v>
      </c>
      <c r="J38" s="81">
        <v>36</v>
      </c>
      <c r="K38" s="82">
        <v>0.7659574468085106</v>
      </c>
      <c r="L38" s="38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</row>
    <row r="39" spans="1:241" ht="15.75">
      <c r="A39" s="75">
        <v>210017</v>
      </c>
      <c r="B39" s="76" t="s">
        <v>86</v>
      </c>
      <c r="C39" s="77">
        <v>6539</v>
      </c>
      <c r="D39" s="77">
        <v>3051</v>
      </c>
      <c r="E39" s="78">
        <v>3657</v>
      </c>
      <c r="F39" s="78">
        <v>416</v>
      </c>
      <c r="G39" s="78">
        <v>475</v>
      </c>
      <c r="H39" s="79">
        <v>0.8768</v>
      </c>
      <c r="I39" s="80">
        <v>-0.01601</v>
      </c>
      <c r="J39" s="81">
        <v>37</v>
      </c>
      <c r="K39" s="82">
        <v>0.7872340425531915</v>
      </c>
      <c r="L39" s="38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</row>
    <row r="40" spans="1:241" ht="15.75">
      <c r="A40" s="75">
        <v>210012</v>
      </c>
      <c r="B40" s="76" t="s">
        <v>87</v>
      </c>
      <c r="C40" s="77">
        <v>13312</v>
      </c>
      <c r="D40" s="77">
        <v>26793</v>
      </c>
      <c r="E40" s="78">
        <v>50382</v>
      </c>
      <c r="F40" s="78">
        <v>7022</v>
      </c>
      <c r="G40" s="78">
        <v>7877</v>
      </c>
      <c r="H40" s="79">
        <v>0.8915</v>
      </c>
      <c r="I40" s="80">
        <v>-0.01697</v>
      </c>
      <c r="J40" s="81">
        <v>38</v>
      </c>
      <c r="K40" s="82">
        <v>0.8085106382978723</v>
      </c>
      <c r="L40" s="38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</row>
    <row r="41" spans="1:241" ht="15.75">
      <c r="A41" s="75">
        <v>210010</v>
      </c>
      <c r="B41" s="76" t="s">
        <v>88</v>
      </c>
      <c r="C41" s="77">
        <v>7862</v>
      </c>
      <c r="D41" s="77">
        <v>3532</v>
      </c>
      <c r="E41" s="78">
        <v>4735</v>
      </c>
      <c r="F41" s="78">
        <v>938</v>
      </c>
      <c r="G41" s="78">
        <v>1027</v>
      </c>
      <c r="H41" s="79">
        <v>0.9131</v>
      </c>
      <c r="I41" s="80">
        <v>-0.01885</v>
      </c>
      <c r="J41" s="81">
        <v>39</v>
      </c>
      <c r="K41" s="82">
        <v>0.8297872340425532</v>
      </c>
      <c r="L41" s="3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</row>
    <row r="42" spans="1:241" ht="15.75">
      <c r="A42" s="75">
        <v>210044</v>
      </c>
      <c r="B42" s="76" t="s">
        <v>89</v>
      </c>
      <c r="C42" s="77">
        <v>8856</v>
      </c>
      <c r="D42" s="77">
        <v>26147</v>
      </c>
      <c r="E42" s="78">
        <v>36225</v>
      </c>
      <c r="F42" s="78">
        <v>3794</v>
      </c>
      <c r="G42" s="78">
        <v>4487</v>
      </c>
      <c r="H42" s="79">
        <v>0.8456</v>
      </c>
      <c r="I42" s="80">
        <v>-0.01913</v>
      </c>
      <c r="J42" s="81">
        <v>40</v>
      </c>
      <c r="K42" s="82">
        <v>0.851063829787234</v>
      </c>
      <c r="L42" s="3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</row>
    <row r="43" spans="1:241" ht="15.75">
      <c r="A43" s="75">
        <v>210024</v>
      </c>
      <c r="B43" s="76" t="s">
        <v>90</v>
      </c>
      <c r="C43" s="77">
        <v>14877</v>
      </c>
      <c r="D43" s="77">
        <v>20694</v>
      </c>
      <c r="E43" s="78">
        <v>45502</v>
      </c>
      <c r="F43" s="78">
        <v>5789</v>
      </c>
      <c r="G43" s="78">
        <v>6786</v>
      </c>
      <c r="H43" s="79">
        <v>0.853</v>
      </c>
      <c r="I43" s="80">
        <v>-0.02192</v>
      </c>
      <c r="J43" s="81">
        <v>41</v>
      </c>
      <c r="K43" s="82">
        <v>0.8723404255319149</v>
      </c>
      <c r="L43" s="38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</row>
    <row r="44" spans="1:241" ht="15.75">
      <c r="A44" s="75">
        <v>210045</v>
      </c>
      <c r="B44" s="76" t="s">
        <v>91</v>
      </c>
      <c r="C44" s="77">
        <v>8541</v>
      </c>
      <c r="D44" s="77">
        <v>740</v>
      </c>
      <c r="E44" s="78">
        <v>675</v>
      </c>
      <c r="F44" s="78">
        <v>115</v>
      </c>
      <c r="G44" s="78">
        <v>130</v>
      </c>
      <c r="H44" s="79">
        <v>0.8846</v>
      </c>
      <c r="I44" s="80">
        <v>-0.02216</v>
      </c>
      <c r="J44" s="81">
        <v>42</v>
      </c>
      <c r="K44" s="82">
        <v>0.8936170212765957</v>
      </c>
      <c r="L44" s="38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</row>
    <row r="45" spans="1:241" ht="15.75">
      <c r="A45" s="75">
        <v>210060</v>
      </c>
      <c r="B45" s="76" t="s">
        <v>92</v>
      </c>
      <c r="C45" s="77">
        <v>7903</v>
      </c>
      <c r="D45" s="77">
        <v>2946</v>
      </c>
      <c r="E45" s="78">
        <v>3701</v>
      </c>
      <c r="F45" s="78">
        <v>467</v>
      </c>
      <c r="G45" s="78">
        <v>599</v>
      </c>
      <c r="H45" s="79">
        <v>0.7793</v>
      </c>
      <c r="I45" s="80">
        <v>-0.03575</v>
      </c>
      <c r="J45" s="81">
        <v>43</v>
      </c>
      <c r="K45" s="82">
        <v>0.9148936170212766</v>
      </c>
      <c r="L45" s="38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</row>
    <row r="46" spans="1:241" ht="15.75">
      <c r="A46" s="75">
        <v>210003</v>
      </c>
      <c r="B46" s="76" t="s">
        <v>93</v>
      </c>
      <c r="C46" s="77">
        <v>10714</v>
      </c>
      <c r="D46" s="77">
        <v>16209</v>
      </c>
      <c r="E46" s="78">
        <v>20822</v>
      </c>
      <c r="F46" s="78">
        <v>2548</v>
      </c>
      <c r="G46" s="78">
        <v>3419</v>
      </c>
      <c r="H46" s="79">
        <v>0.7454</v>
      </c>
      <c r="I46" s="80">
        <v>-0.04181</v>
      </c>
      <c r="J46" s="81">
        <v>44</v>
      </c>
      <c r="K46" s="82">
        <v>0.9361702127659575</v>
      </c>
      <c r="L46" s="38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</row>
    <row r="47" spans="1:241" ht="15.75">
      <c r="A47" s="75">
        <v>210013</v>
      </c>
      <c r="B47" s="76" t="s">
        <v>94</v>
      </c>
      <c r="C47" s="77">
        <v>10078</v>
      </c>
      <c r="D47" s="77">
        <v>6564</v>
      </c>
      <c r="E47" s="78">
        <v>10161</v>
      </c>
      <c r="F47" s="78">
        <v>2117</v>
      </c>
      <c r="G47" s="78">
        <v>2565</v>
      </c>
      <c r="H47" s="79">
        <v>0.8252</v>
      </c>
      <c r="I47" s="80">
        <v>-0.04412</v>
      </c>
      <c r="J47" s="81">
        <v>45</v>
      </c>
      <c r="K47" s="82">
        <v>0.9574468085106383</v>
      </c>
      <c r="L47" s="38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</row>
    <row r="48" spans="1:241" ht="15.75">
      <c r="A48" s="75">
        <v>210055</v>
      </c>
      <c r="B48" s="76" t="s">
        <v>95</v>
      </c>
      <c r="C48" s="77">
        <v>8727</v>
      </c>
      <c r="D48" s="77">
        <v>7197</v>
      </c>
      <c r="E48" s="78">
        <v>8274</v>
      </c>
      <c r="F48" s="78">
        <v>1107</v>
      </c>
      <c r="G48" s="78">
        <v>1502</v>
      </c>
      <c r="H48" s="79">
        <v>0.7369</v>
      </c>
      <c r="I48" s="80">
        <v>-0.04776</v>
      </c>
      <c r="J48" s="81">
        <v>46</v>
      </c>
      <c r="K48" s="82">
        <v>0.9787234042553191</v>
      </c>
      <c r="L48" s="38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</row>
    <row r="49" spans="1:241" ht="15.75">
      <c r="A49" s="75">
        <v>210058</v>
      </c>
      <c r="B49" s="76" t="s">
        <v>96</v>
      </c>
      <c r="C49" s="77">
        <v>17527</v>
      </c>
      <c r="D49" s="77">
        <v>2799</v>
      </c>
      <c r="E49" s="78">
        <v>2375</v>
      </c>
      <c r="F49" s="78">
        <v>51</v>
      </c>
      <c r="G49" s="78">
        <v>187</v>
      </c>
      <c r="H49" s="79">
        <v>0.274</v>
      </c>
      <c r="I49" s="80">
        <v>-0.05722</v>
      </c>
      <c r="J49" s="81">
        <v>47</v>
      </c>
      <c r="K49" s="82">
        <v>1</v>
      </c>
      <c r="L49" s="38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</row>
    <row r="50" spans="1:241" ht="15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</row>
    <row r="51" spans="1:241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</row>
    <row r="52" spans="1:241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</row>
    <row r="53" spans="1:24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</row>
    <row r="54" spans="1:24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</row>
    <row r="55" spans="1:24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</row>
    <row r="56" spans="1:24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</row>
    <row r="57" spans="1:24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</row>
    <row r="58" spans="1:24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</row>
    <row r="59" spans="1:24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</row>
    <row r="60" spans="1:24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</row>
    <row r="61" spans="1:24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</row>
    <row r="62" spans="1:24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</row>
    <row r="63" spans="1:24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</row>
    <row r="64" spans="1:24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</row>
    <row r="65" spans="1:24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</row>
    <row r="66" spans="1:24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</row>
    <row r="67" spans="1:24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</row>
    <row r="68" spans="1:24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</row>
    <row r="69" spans="1:24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</row>
    <row r="70" spans="1:24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</row>
    <row r="71" spans="1:24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</row>
    <row r="72" spans="1:24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</row>
    <row r="73" spans="1:24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</row>
    <row r="74" spans="1:24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</row>
    <row r="75" spans="1:24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</row>
    <row r="76" spans="1:24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</row>
    <row r="77" spans="1:24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</row>
    <row r="78" spans="1:24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</row>
    <row r="79" spans="1:24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</row>
    <row r="80" spans="1:24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</row>
    <row r="81" spans="1:24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</row>
    <row r="82" spans="1:24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</row>
    <row r="83" spans="1:24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</row>
    <row r="84" spans="1:24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</row>
    <row r="85" spans="1:24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</row>
    <row r="86" spans="1:24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</row>
    <row r="87" spans="1:24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</row>
    <row r="88" spans="1:24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</row>
    <row r="89" spans="1:241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</row>
    <row r="90" spans="1:241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</row>
    <row r="91" spans="1:241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</row>
    <row r="92" spans="1:241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</row>
    <row r="93" spans="1:241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</row>
    <row r="94" spans="1:241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</row>
    <row r="95" spans="1:24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</row>
    <row r="96" spans="1:24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</row>
    <row r="97" spans="1:24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</row>
    <row r="98" spans="1:24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</row>
    <row r="99" spans="1:24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</row>
  </sheetData>
  <sheetProtection/>
  <printOptions horizontalCentered="1"/>
  <pageMargins left="0.25" right="0.25" top="0.16666666666666666" bottom="0.16666666666666666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ndukau</cp:lastModifiedBy>
  <dcterms:modified xsi:type="dcterms:W3CDTF">2010-03-30T21:37:56Z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